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 TRIMESTRE\INDICADORES\"/>
    </mc:Choice>
  </mc:AlternateContent>
  <xr:revisionPtr revIDLastSave="0" documentId="8_{EF5FF640-4CF8-4D7A-9F45-BF396C175D0F}" xr6:coauthVersionLast="47" xr6:coauthVersionMax="47" xr10:uidLastSave="{00000000-0000-0000-0000-000000000000}"/>
  <bookViews>
    <workbookView xWindow="-120" yWindow="-120" windowWidth="29040" windowHeight="15225" tabRatio="753" xr2:uid="{00000000-000D-0000-FFFF-FFFF00000000}"/>
  </bookViews>
  <sheets>
    <sheet name="RESUMEN 1" sheetId="17" r:id="rId1"/>
    <sheet name="RESUMEN 2" sheetId="20" r:id="rId2"/>
    <sheet name="Inputs" sheetId="22" state="hidden" r:id="rId3"/>
    <sheet name="Hoja1" sheetId="23" state="hidden" r:id="rId4"/>
  </sheets>
  <externalReferences>
    <externalReference r:id="rId5"/>
  </externalReferences>
  <definedNames>
    <definedName name="_xlnm.Print_Area" localSheetId="0">'RESUMEN 1'!$A$1:$Z$39</definedName>
    <definedName name="_xlnm.Print_Area" localSheetId="1">'RESUMEN 2'!$B$4:$Q$48</definedName>
  </definedNames>
  <calcPr calcId="181029"/>
</workbook>
</file>

<file path=xl/calcChain.xml><?xml version="1.0" encoding="utf-8"?>
<calcChain xmlns="http://schemas.openxmlformats.org/spreadsheetml/2006/main">
  <c r="Q11" i="20" l="1"/>
  <c r="K24" i="20" l="1"/>
  <c r="P24" i="20" s="1"/>
  <c r="J24" i="20"/>
  <c r="O24" i="20" s="1"/>
  <c r="I24" i="20"/>
  <c r="N24" i="20" s="1"/>
  <c r="H24" i="20"/>
  <c r="M24" i="20" s="1"/>
  <c r="L23" i="20"/>
  <c r="Q23" i="20" s="1"/>
  <c r="O23" i="20"/>
  <c r="M11" i="20"/>
  <c r="M23" i="20" s="1"/>
  <c r="O11" i="20" l="1"/>
  <c r="H23" i="20"/>
  <c r="J23" i="20"/>
  <c r="O37" i="20"/>
  <c r="M37" i="20"/>
  <c r="J37" i="20"/>
  <c r="H37" i="20"/>
  <c r="L37" i="20"/>
  <c r="Q37" i="20" s="1"/>
  <c r="I38" i="20" l="1"/>
  <c r="N38" i="20" s="1"/>
  <c r="H38" i="20"/>
  <c r="M38" i="20" s="1"/>
  <c r="J38" i="20"/>
  <c r="O38" i="20" s="1"/>
  <c r="K38" i="20"/>
  <c r="P38" i="20" s="1"/>
  <c r="N125" i="22"/>
  <c r="K125" i="22"/>
  <c r="H125" i="22"/>
  <c r="E125" i="22"/>
  <c r="O125" i="22" s="1"/>
  <c r="N124" i="22"/>
  <c r="N123" i="22" s="1"/>
  <c r="K124" i="22"/>
  <c r="K123" i="22" s="1"/>
  <c r="H124" i="22"/>
  <c r="H123" i="22" s="1"/>
  <c r="E124" i="22"/>
  <c r="E123" i="22"/>
  <c r="O121" i="22"/>
  <c r="N121" i="22"/>
  <c r="K121" i="22"/>
  <c r="H121" i="22"/>
  <c r="E121" i="22"/>
  <c r="O124" i="22" l="1"/>
  <c r="O123" i="22" s="1"/>
  <c r="C119" i="22" s="1"/>
  <c r="N47" i="22" l="1"/>
  <c r="M47" i="22"/>
  <c r="L47" i="22"/>
  <c r="K47" i="22"/>
  <c r="J47" i="22"/>
  <c r="I47" i="22"/>
  <c r="H47" i="22"/>
  <c r="G47" i="22"/>
  <c r="F47" i="22"/>
  <c r="E47" i="22"/>
  <c r="D47" i="22"/>
  <c r="C47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N15" i="22"/>
  <c r="M15" i="22"/>
  <c r="L15" i="22"/>
  <c r="K15" i="22"/>
  <c r="J15" i="22"/>
  <c r="I15" i="22"/>
  <c r="H15" i="22"/>
  <c r="G15" i="22"/>
  <c r="F15" i="22"/>
  <c r="E15" i="22"/>
  <c r="D15" i="22"/>
  <c r="N14" i="22"/>
  <c r="M14" i="22"/>
  <c r="L14" i="22"/>
  <c r="K14" i="22"/>
  <c r="J14" i="22"/>
  <c r="I14" i="22"/>
  <c r="H14" i="22"/>
  <c r="G14" i="22"/>
  <c r="F14" i="22"/>
  <c r="E14" i="22"/>
  <c r="D14" i="22"/>
  <c r="N13" i="22"/>
  <c r="M13" i="22"/>
  <c r="L13" i="22"/>
  <c r="K13" i="22"/>
  <c r="J13" i="22"/>
  <c r="I13" i="22"/>
  <c r="H13" i="22"/>
  <c r="G13" i="22"/>
  <c r="F13" i="22"/>
  <c r="E13" i="22"/>
  <c r="D13" i="22"/>
  <c r="N12" i="22"/>
  <c r="M12" i="22"/>
  <c r="L12" i="22"/>
  <c r="K12" i="22"/>
  <c r="J12" i="22"/>
  <c r="I12" i="22"/>
  <c r="H12" i="22"/>
  <c r="G12" i="22"/>
  <c r="F12" i="22"/>
  <c r="E12" i="22"/>
  <c r="D12" i="22"/>
  <c r="N11" i="22"/>
  <c r="M11" i="22"/>
  <c r="L11" i="22"/>
  <c r="K11" i="22"/>
  <c r="J11" i="22"/>
  <c r="I11" i="22"/>
  <c r="H11" i="22"/>
  <c r="G11" i="22"/>
  <c r="F11" i="22"/>
  <c r="E11" i="22"/>
  <c r="D11" i="22"/>
  <c r="M16" i="22" l="1"/>
  <c r="D16" i="22"/>
  <c r="E16" i="22"/>
  <c r="J16" i="22"/>
  <c r="G16" i="22"/>
  <c r="K16" i="22"/>
  <c r="L16" i="22"/>
  <c r="F16" i="22"/>
  <c r="H16" i="22"/>
  <c r="I16" i="22"/>
  <c r="N16" i="22"/>
  <c r="C15" i="23" l="1"/>
  <c r="E16" i="23" l="1"/>
  <c r="D16" i="23"/>
  <c r="E15" i="23" l="1"/>
  <c r="E17" i="23" s="1"/>
  <c r="D15" i="23"/>
  <c r="D17" i="23" s="1"/>
  <c r="E18" i="23"/>
  <c r="D18" i="23"/>
  <c r="C18" i="23"/>
  <c r="C17" i="23"/>
  <c r="E10" i="23"/>
  <c r="D10" i="23"/>
  <c r="C10" i="23"/>
  <c r="E7" i="23"/>
  <c r="E9" i="23" s="1"/>
  <c r="D7" i="23"/>
  <c r="D9" i="23" s="1"/>
  <c r="C7" i="23"/>
  <c r="C9" i="23" s="1"/>
  <c r="C19" i="23" l="1"/>
  <c r="C11" i="23"/>
  <c r="D11" i="23"/>
  <c r="E11" i="23"/>
  <c r="D19" i="23"/>
  <c r="E19" i="23"/>
  <c r="K66" i="22" l="1"/>
  <c r="H66" i="22"/>
  <c r="E66" i="22"/>
  <c r="K64" i="22"/>
  <c r="H64" i="22"/>
  <c r="E64" i="22"/>
  <c r="N5" i="22"/>
  <c r="K5" i="22"/>
  <c r="H5" i="22"/>
  <c r="E5" i="22"/>
  <c r="K59" i="22"/>
  <c r="H59" i="22"/>
  <c r="E59" i="22"/>
  <c r="K56" i="22"/>
  <c r="H56" i="22"/>
  <c r="E56" i="22"/>
  <c r="K48" i="22"/>
  <c r="O5" i="22" l="1"/>
  <c r="H48" i="22"/>
  <c r="E48" i="22"/>
  <c r="K41" i="22" l="1"/>
  <c r="K50" i="22" s="1"/>
  <c r="H41" i="22"/>
  <c r="H50" i="22" s="1"/>
  <c r="H33" i="22"/>
  <c r="G33" i="22"/>
  <c r="F33" i="22"/>
  <c r="E33" i="22"/>
  <c r="D33" i="22"/>
  <c r="C33" i="22"/>
  <c r="H29" i="22"/>
  <c r="G29" i="22"/>
  <c r="F29" i="22"/>
  <c r="E29" i="22"/>
  <c r="D29" i="22"/>
  <c r="H28" i="22"/>
  <c r="G28" i="22"/>
  <c r="F28" i="22"/>
  <c r="E28" i="22"/>
  <c r="D28" i="22"/>
  <c r="H27" i="22"/>
  <c r="H30" i="22" s="1"/>
  <c r="G27" i="22"/>
  <c r="G30" i="22" s="1"/>
  <c r="F27" i="22"/>
  <c r="E27" i="22"/>
  <c r="D27" i="22"/>
  <c r="D30" i="22" s="1"/>
  <c r="C29" i="22"/>
  <c r="C28" i="22"/>
  <c r="C27" i="22"/>
  <c r="J21" i="22"/>
  <c r="I21" i="22"/>
  <c r="H21" i="22"/>
  <c r="G21" i="22"/>
  <c r="F21" i="22"/>
  <c r="E21" i="22"/>
  <c r="D21" i="22"/>
  <c r="C21" i="22"/>
  <c r="N4" i="22"/>
  <c r="M4" i="22"/>
  <c r="L4" i="22"/>
  <c r="K4" i="22"/>
  <c r="J4" i="22"/>
  <c r="I4" i="22"/>
  <c r="H4" i="22"/>
  <c r="G4" i="22"/>
  <c r="F4" i="22"/>
  <c r="E4" i="22"/>
  <c r="D4" i="22"/>
  <c r="C4" i="22"/>
  <c r="C15" i="22"/>
  <c r="C14" i="22"/>
  <c r="C13" i="22"/>
  <c r="C12" i="22"/>
  <c r="C11" i="22"/>
  <c r="E30" i="22" l="1"/>
  <c r="C30" i="22"/>
  <c r="F30" i="22"/>
  <c r="C16" i="22"/>
  <c r="E39" i="22"/>
  <c r="H39" i="22"/>
  <c r="K39" i="22"/>
  <c r="O4" i="22"/>
  <c r="N48" i="22" l="1"/>
  <c r="O48" i="22" s="1"/>
  <c r="O47" i="22"/>
  <c r="N39" i="22"/>
  <c r="O39" i="22" s="1"/>
  <c r="O38" i="22"/>
  <c r="N21" i="22"/>
  <c r="M21" i="22"/>
  <c r="L21" i="22"/>
  <c r="K21" i="22"/>
  <c r="N33" i="22"/>
  <c r="M33" i="22"/>
  <c r="L33" i="22"/>
  <c r="K33" i="22"/>
  <c r="O21" i="22" l="1"/>
  <c r="N29" i="22"/>
  <c r="M29" i="22"/>
  <c r="L29" i="22"/>
  <c r="N28" i="22"/>
  <c r="M28" i="22"/>
  <c r="L28" i="22"/>
  <c r="N27" i="22"/>
  <c r="N30" i="22" s="1"/>
  <c r="M27" i="22"/>
  <c r="L27" i="22"/>
  <c r="L30" i="22" l="1"/>
  <c r="M30" i="22"/>
  <c r="N59" i="22"/>
  <c r="N56" i="22"/>
  <c r="O56" i="22" s="1"/>
  <c r="O59" i="22" l="1"/>
  <c r="N41" i="22"/>
  <c r="N64" i="22"/>
  <c r="O64" i="22" s="1"/>
  <c r="N66" i="22"/>
  <c r="O66" i="22" s="1"/>
  <c r="C62" i="22" l="1"/>
  <c r="N50" i="22"/>
  <c r="J33" i="22" l="1"/>
  <c r="I33" i="22"/>
  <c r="O33" i="22" s="1"/>
  <c r="O12" i="22" l="1"/>
  <c r="K29" i="22"/>
  <c r="J29" i="22"/>
  <c r="I29" i="22"/>
  <c r="K28" i="22"/>
  <c r="J28" i="22"/>
  <c r="I28" i="22"/>
  <c r="K27" i="22"/>
  <c r="K30" i="22" s="1"/>
  <c r="J27" i="22"/>
  <c r="I27" i="22"/>
  <c r="I30" i="22" l="1"/>
  <c r="J30" i="22"/>
  <c r="O29" i="22"/>
  <c r="O13" i="22"/>
  <c r="O27" i="22"/>
  <c r="O11" i="22"/>
  <c r="O14" i="22"/>
  <c r="O28" i="22"/>
  <c r="O15" i="22"/>
  <c r="O30" i="22" l="1"/>
  <c r="O16" i="22"/>
  <c r="C8" i="22" s="1"/>
  <c r="C24" i="22"/>
  <c r="H60" i="22" l="1"/>
  <c r="H58" i="22" s="1"/>
  <c r="K60" i="22" l="1"/>
  <c r="K58" i="22" s="1"/>
  <c r="E60" i="22"/>
  <c r="E58" i="22" s="1"/>
  <c r="N60" i="22" l="1"/>
  <c r="N58" i="22" s="1"/>
  <c r="O60" i="22"/>
  <c r="O58" i="22" s="1"/>
  <c r="C54" i="22" s="1"/>
  <c r="E41" i="22"/>
  <c r="E50" i="22" l="1"/>
  <c r="O50" i="22" s="1"/>
  <c r="C45" i="22" s="1"/>
  <c r="O41" i="22"/>
  <c r="C36" i="22" s="1"/>
</calcChain>
</file>

<file path=xl/sharedStrings.xml><?xml version="1.0" encoding="utf-8"?>
<sst xmlns="http://schemas.openxmlformats.org/spreadsheetml/2006/main" count="204" uniqueCount="145">
  <si>
    <t>Resumen Ejecutivo</t>
  </si>
  <si>
    <t>RAZON SOCIAL DE LA ENTIDAD</t>
  </si>
  <si>
    <t>HORIZONTE DEL PLAN ESTRATEGICO</t>
  </si>
  <si>
    <t>CULMINADO</t>
  </si>
  <si>
    <t>DE</t>
  </si>
  <si>
    <t>A</t>
  </si>
  <si>
    <t>MISION DE LA ENTIDAD</t>
  </si>
  <si>
    <t>OBJETIVOS</t>
  </si>
  <si>
    <t>X</t>
  </si>
  <si>
    <t>NO CUENTA CON PLAN ESTRATEGICO</t>
  </si>
  <si>
    <t>%</t>
  </si>
  <si>
    <t>EN PROCESO DE ELABORACION</t>
  </si>
  <si>
    <t>EN PROCESO DE MODIFICACION</t>
  </si>
  <si>
    <t>VISION DE LA ENTIDAD</t>
  </si>
  <si>
    <t>BIENES Y SERVICIOS</t>
  </si>
  <si>
    <t>(REAL)</t>
  </si>
  <si>
    <t>GLP</t>
  </si>
  <si>
    <t>GASOLINAS</t>
  </si>
  <si>
    <t>PETROLEOS INDUSTRIALES</t>
  </si>
  <si>
    <t>SERVICIO TRANSPORTE</t>
  </si>
  <si>
    <t>Costo de almacenamiento y despacho</t>
  </si>
  <si>
    <t>TOTAL PRODUCCION DE BIENES</t>
  </si>
  <si>
    <t>EXPORTACIONES</t>
  </si>
  <si>
    <t>TOTAL</t>
  </si>
  <si>
    <t>EN MILES DE BARRILES</t>
  </si>
  <si>
    <t xml:space="preserve">PROGRAMA DE PRODUCCION </t>
  </si>
  <si>
    <t xml:space="preserve">PROGRAMA DE VENTAS </t>
  </si>
  <si>
    <t xml:space="preserve">PROGRAMA DE COMPRA DE INSUMOS </t>
  </si>
  <si>
    <t>CRUDO NACIONAL</t>
  </si>
  <si>
    <t>CRUDO IMPORTADO</t>
  </si>
  <si>
    <t>MUS$</t>
  </si>
  <si>
    <t>Días</t>
  </si>
  <si>
    <t>MS/</t>
  </si>
  <si>
    <t>TIPO DE CAMBIO</t>
  </si>
  <si>
    <t>Rentabilidad de Activos - ROA</t>
  </si>
  <si>
    <t>Maximizar el retorno del uso productivo de los activos</t>
  </si>
  <si>
    <t>Reducir el período de cobranza y mejorar la calidad de la deuda comercial</t>
  </si>
  <si>
    <t>EN MILES DE NUEVOS SOLES</t>
  </si>
  <si>
    <t>Participación</t>
  </si>
  <si>
    <t>SUBTOTAL MERCADO INTERNO</t>
  </si>
  <si>
    <t>OBJETIVO ESPECIFICO</t>
  </si>
  <si>
    <t>INDICADOR</t>
  </si>
  <si>
    <t>UNIDAD DE MEDIDA</t>
  </si>
  <si>
    <t>2006</t>
  </si>
  <si>
    <t>REAL</t>
  </si>
  <si>
    <t>PRESUP.</t>
  </si>
  <si>
    <t>AVANCE</t>
  </si>
  <si>
    <t>Rotación de cuentas x cobrar</t>
  </si>
  <si>
    <t>Total</t>
  </si>
  <si>
    <t>PETRÓLEOS DEL PERÚ S.A.</t>
  </si>
  <si>
    <t>Transporte marítimo</t>
  </si>
  <si>
    <t>Ventas Netas</t>
  </si>
  <si>
    <t>Relación Gastos Administrativos/Ventas Netas</t>
  </si>
  <si>
    <t>Relación Gastos de Ventas/Ventas Netas</t>
  </si>
  <si>
    <t>Fortalecer las relaciones con el entorno</t>
  </si>
  <si>
    <t>Avance del estudio del Índice de Reputación</t>
  </si>
  <si>
    <t>Fortalecer el relacionamiento con los grupos de interés</t>
  </si>
  <si>
    <t>Optimizar los procesos de distribución y comercialización</t>
  </si>
  <si>
    <t>Controlar el gasto administrativo en relación a las Ventas Netas</t>
  </si>
  <si>
    <t>Optimizar el consumo de los recursos de la función comercial</t>
  </si>
  <si>
    <t>Modernización de Refinería Talara</t>
  </si>
  <si>
    <t>% físico acum</t>
  </si>
  <si>
    <t>DIESEL 2 IMPORTADO</t>
  </si>
  <si>
    <t xml:space="preserve">DIESEL B5 </t>
  </si>
  <si>
    <t>EN MILES DE NUEVOS SOLES **</t>
  </si>
  <si>
    <t>SITUACION DEL  PLAN ESTRATEGICO *</t>
  </si>
  <si>
    <t>TURBO</t>
  </si>
  <si>
    <t xml:space="preserve">OTROS PRODUCTOS </t>
  </si>
  <si>
    <t xml:space="preserve">6380031383 Almacenamiento     </t>
  </si>
  <si>
    <t xml:space="preserve">6380031384 Despacho           </t>
  </si>
  <si>
    <t>(*) Incluye la reclasificación de otros gastos a gastos administrativos.</t>
  </si>
  <si>
    <t>(**) Incluye la reclasificación de alicuota OSINERGMIN a gastos de ventas.</t>
  </si>
  <si>
    <t xml:space="preserve">Notas: </t>
  </si>
  <si>
    <t>A partir del año 2014:</t>
  </si>
  <si>
    <t>A partir del año 2015:</t>
  </si>
  <si>
    <t>(**) Mercado Interno Incluye el efecto del FEPC.</t>
  </si>
  <si>
    <t>Ser una empresa líder de la industria peruana de hidrocarburos, autónoma e integrada, enfocada en la creación de valor con eficiencia; gestionando los negocios de forma ética y sostenible con productos de calidad internacional y desarrollando relaciones responsables efectivas con los grupos de interés.</t>
  </si>
  <si>
    <t>Proveer hidrocarburos de calidad a los mercados nacional e internacional, administrando eficientemente sus recursos, realizando sus actividades con los mayores niveles de eficiencia, confiabilidad y sostenibilidad, desarrollando innovación y responsabilidad socio-ambiental.</t>
  </si>
  <si>
    <t>Modernizar PETROPERÚ en todas las dimensiones y prepararse para una oferta pública de acciones</t>
  </si>
  <si>
    <t>Asegurar la ejecución e implementación del PMRT a tiempo y costo e integrar el parque de refino de PETROPERÚ</t>
  </si>
  <si>
    <t xml:space="preserve">6311131201 Fletes marítimos   </t>
  </si>
  <si>
    <t xml:space="preserve">6399031319 Servicio de supervisión  </t>
  </si>
  <si>
    <t>6399031323 Servicio de Agenciamiento marítimo</t>
  </si>
  <si>
    <t>6399031325 Servicio de practicaje marítimo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</si>
  <si>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</si>
  <si>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</si>
  <si>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</si>
  <si>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</si>
  <si>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</si>
  <si>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</si>
  <si>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</si>
  <si>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</si>
  <si>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</si>
  <si>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</si>
  <si>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</si>
  <si>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</si>
  <si>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t xml:space="preserve">6560022094 Autoconsumo por contratista </t>
    </r>
    <r>
      <rPr>
        <vertAlign val="superscript"/>
        <sz val="10"/>
        <rFont val="Arial"/>
        <family val="2"/>
      </rPr>
      <t>1</t>
    </r>
  </si>
  <si>
    <t>1/ No incluye autoconsumo de naves que realizan transporte fluvial.</t>
  </si>
  <si>
    <t>Volumen de productos</t>
  </si>
  <si>
    <t>Sub Total (MUS$)</t>
  </si>
  <si>
    <t>1. TRANSPORTE MARÍTIMO</t>
  </si>
  <si>
    <t>2. ALMACENAMIENTO Y DESPACHO</t>
  </si>
  <si>
    <t>6380031387 Adicionales de almacenamiento</t>
  </si>
  <si>
    <t>3. RELACIÓN GASTOS ADMINISTRATIVOS/VENTAS NETAS</t>
  </si>
  <si>
    <t>2/ No incluye participacion laboral.</t>
  </si>
  <si>
    <t>4. RELACIÓN GASTOS DE VENTAS/VENTAS NETAS</t>
  </si>
  <si>
    <t>5. ROTACIÓN DE CUENTAS POR COBRAR</t>
  </si>
  <si>
    <t>Ingresos y tributos (MS/)</t>
  </si>
  <si>
    <t>Promedio trimestreal de Cuentas por Cobrar Comerciales (MS/)</t>
  </si>
  <si>
    <t>Ingresos brutos (MS/)</t>
  </si>
  <si>
    <t>Tributos recaudados (IGV, ISC y Rodaje) (MS/)</t>
  </si>
  <si>
    <t>DIAS</t>
  </si>
  <si>
    <t>5. RENTABILIDAD DE ACTIVOS - ROA</t>
  </si>
  <si>
    <t>Gastos de Ventas</t>
  </si>
  <si>
    <t>Relación</t>
  </si>
  <si>
    <t>Relación Gastos de Ventas/Ventas Netas*</t>
  </si>
  <si>
    <t>Avance del Proyecto de Modernización de Refinería Talara **</t>
  </si>
  <si>
    <r>
      <t xml:space="preserve">Gastos de ventas (MUS$) </t>
    </r>
    <r>
      <rPr>
        <vertAlign val="superscript"/>
        <sz val="10"/>
        <rFont val="Arial"/>
        <family val="2"/>
      </rPr>
      <t>2</t>
    </r>
  </si>
  <si>
    <t>Gastos de ventas trimestrales (MUS$)</t>
  </si>
  <si>
    <t>Ventas netas trimestrales (MUS$)</t>
  </si>
  <si>
    <r>
      <t xml:space="preserve">Gastos administrativo (MUS$) </t>
    </r>
    <r>
      <rPr>
        <vertAlign val="superscript"/>
        <sz val="10"/>
        <rFont val="Arial"/>
        <family val="2"/>
      </rPr>
      <t>2</t>
    </r>
  </si>
  <si>
    <t>Gastos administrativo trimestrales (MUS$)</t>
  </si>
  <si>
    <t>Gastos de almacenamiento y despacho (MUS$)</t>
  </si>
  <si>
    <t>Volumen despachado (MBL)</t>
  </si>
  <si>
    <t>Gastos de transporte marítimo (MUS$)</t>
  </si>
  <si>
    <t>Volumen transportado (MBL)</t>
  </si>
  <si>
    <t>Utilidad Operativa (MUS$)</t>
  </si>
  <si>
    <t>Activos Totales (MUS$)</t>
  </si>
  <si>
    <t>5. AVANCE FÍSICO PMRT (Reporte mensual PMRT-EPC-RM-12-2018)</t>
  </si>
  <si>
    <t xml:space="preserve">   (*) El cálculo del indicador considera a partir del 2017 la reclasificación de gastos de almacenamiento y despacho, fletes recuperables y fletes terrestres como gastos operativos, como resultado del proceso de implementación de la NIC 15</t>
  </si>
  <si>
    <t xml:space="preserve">        en la presentación de los resultados de la Empresa.</t>
  </si>
  <si>
    <t>FORMATO N°32</t>
  </si>
  <si>
    <t>ANEXO N° 1</t>
  </si>
  <si>
    <t>US$/BL</t>
  </si>
  <si>
    <t>(*) Incluye variación de inventario.</t>
  </si>
  <si>
    <t>(***) Incluye Nafta Craqueda, HOGBS, Biodiesel, Condensado de Camisea, entre otros.</t>
  </si>
  <si>
    <t>OTROS PRODUCTOS ***</t>
  </si>
  <si>
    <t>OTROS PRODUCTOS*</t>
  </si>
  <si>
    <t xml:space="preserve">(**) Incluye el avance global del proyecto contabilizado desde junio 2014. </t>
  </si>
  <si>
    <t>PROGRAMACION 2021</t>
  </si>
  <si>
    <t>EJECUCIÓN 2021</t>
  </si>
  <si>
    <t>PETROPERÚ S.A. - PLAN OPERATIVO 2021</t>
  </si>
  <si>
    <t>II TRIM</t>
  </si>
  <si>
    <t>AL II TRIM</t>
  </si>
  <si>
    <t>AVANCE AL II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</si>
</sst>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-* #,##0.0_-;\-* #,##0.0_-;_-* &quot;-&quot;??_-;_-@_-"/>
    <numFmt numFmtId="171" formatCode="0_);\(0\)"/>
    <numFmt numFmtId="172" formatCode="_(* #,##0.000_);_(* \(#,##0.000\);_(* &quot;-&quot;??_);_(@_)"/>
    <numFmt numFmtId="173" formatCode="#,##0.000"/>
    <numFmt numFmtId="174" formatCode="#,##0.000_);\(#,##0.000\)"/>
    <numFmt numFmtId="175" formatCode="_-* #,##0.00\ _€_-;\-* #,##0.00\ _€_-;_-* &quot;-&quot;??\ _€_-;_-@_-"/>
    <numFmt numFmtId="176" formatCode="_ [$€]* #,##0.00_ ;_ [$€]* \-#,##0.00_ ;_ [$€]* &quot;-&quot;??_ ;_ @_ "/>
    <numFmt numFmtId="177" formatCode="#,##0.0_ ;\-#,##0.0\ "/>
    <numFmt numFmtId="178" formatCode="#,##0.00_ ;\-#,##0.00\ 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name val="Arial MT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Arial"/>
      <family val="2"/>
    </font>
    <font>
      <sz val="10"/>
      <name val="Courier"/>
      <family val="3"/>
    </font>
    <font>
      <vertAlign val="superscript"/>
      <sz val="10"/>
      <name val="Arial"/>
      <family val="2"/>
    </font>
    <font>
      <sz val="10"/>
      <name val="Arial"/>
      <family val="2"/>
    </font>
    <font>
      <b/>
      <i/>
      <sz val="8"/>
      <name val="Canaro"/>
      <family val="3"/>
    </font>
    <font>
      <b/>
      <sz val="14"/>
      <name val="Canaro"/>
      <family val="3"/>
    </font>
    <font>
      <sz val="10"/>
      <name val="Canaro"/>
      <family val="3"/>
    </font>
    <font>
      <b/>
      <sz val="18"/>
      <name val="Canaro"/>
      <family val="3"/>
    </font>
    <font>
      <b/>
      <sz val="16"/>
      <name val="Canaro"/>
      <family val="3"/>
    </font>
    <font>
      <sz val="8"/>
      <name val="Canaro"/>
      <family val="3"/>
    </font>
    <font>
      <b/>
      <sz val="8"/>
      <name val="Canaro"/>
      <family val="3"/>
    </font>
    <font>
      <b/>
      <sz val="12"/>
      <name val="Canaro"/>
      <family val="3"/>
    </font>
    <font>
      <b/>
      <sz val="9"/>
      <name val="Canaro"/>
      <family val="3"/>
    </font>
    <font>
      <sz val="11"/>
      <name val="Canaro"/>
      <family val="3"/>
    </font>
    <font>
      <b/>
      <sz val="10"/>
      <name val="Canaro"/>
      <family val="3"/>
    </font>
    <font>
      <sz val="9"/>
      <name val="Canaro"/>
      <family val="3"/>
    </font>
    <font>
      <b/>
      <sz val="10"/>
      <color indexed="10"/>
      <name val="Canaro"/>
      <family val="3"/>
    </font>
    <font>
      <sz val="11"/>
      <color theme="0" tint="-0.34998626667073579"/>
      <name val="Canaro"/>
      <family val="3"/>
    </font>
    <font>
      <sz val="7"/>
      <name val="Canaro"/>
      <family val="3"/>
    </font>
    <font>
      <b/>
      <sz val="8"/>
      <color theme="0"/>
      <name val="Canaro"/>
      <family val="3"/>
    </font>
    <font>
      <sz val="10"/>
      <color theme="0"/>
      <name val="Canaro"/>
      <family val="3"/>
    </font>
    <font>
      <b/>
      <sz val="10"/>
      <color theme="0"/>
      <name val="Canaro"/>
      <family val="3"/>
    </font>
    <font>
      <b/>
      <sz val="11"/>
      <name val="Canaro"/>
      <family val="3"/>
    </font>
    <font>
      <sz val="7"/>
      <color theme="0"/>
      <name val="Canaro"/>
      <family val="3"/>
    </font>
  </fonts>
  <fills count="5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medium">
        <color rgb="FFDA291C"/>
      </bottom>
      <diagonal/>
    </border>
    <border>
      <left/>
      <right/>
      <top/>
      <bottom style="thin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rgb="FFDA291C"/>
      </top>
      <bottom style="thin">
        <color indexed="64"/>
      </bottom>
      <diagonal/>
    </border>
    <border>
      <left/>
      <right/>
      <top style="thin">
        <color rgb="FFDA291C"/>
      </top>
      <bottom/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158">
    <xf numFmtId="0" fontId="0" fillId="0" borderId="0">
      <alignment horizontal="left" indent="2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Fill="0" applyProtection="0"/>
    <xf numFmtId="0" fontId="3" fillId="4" borderId="4" applyNumberFormat="0" applyProtection="0">
      <alignment horizontal="left" vertical="center" indent="1"/>
    </xf>
    <xf numFmtId="4" fontId="3" fillId="0" borderId="4" applyNumberFormat="0" applyProtection="0">
      <alignment horizontal="right" vertical="center"/>
    </xf>
    <xf numFmtId="0" fontId="2" fillId="0" borderId="0"/>
    <xf numFmtId="0" fontId="9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0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3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29" borderId="0" applyNumberFormat="0" applyBorder="0" applyAlignment="0" applyProtection="0"/>
    <xf numFmtId="0" fontId="16" fillId="19" borderId="4" applyNumberFormat="0" applyAlignment="0" applyProtection="0"/>
    <xf numFmtId="176" fontId="17" fillId="0" borderId="0" applyFont="0" applyFill="0" applyBorder="0" applyAlignment="0" applyProtection="0"/>
    <xf numFmtId="0" fontId="18" fillId="1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3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3" fillId="3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18" borderId="4" applyNumberFormat="0" applyFont="0" applyAlignment="0" applyProtection="0"/>
    <xf numFmtId="0" fontId="3" fillId="18" borderId="4" applyNumberFormat="0" applyFont="0" applyAlignment="0" applyProtection="0"/>
    <xf numFmtId="0" fontId="3" fillId="18" borderId="4" applyNumberFormat="0" applyFont="0" applyAlignment="0" applyProtection="0"/>
    <xf numFmtId="0" fontId="3" fillId="18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21" borderId="7" applyNumberFormat="0" applyAlignment="0" applyProtection="0"/>
    <xf numFmtId="4" fontId="3" fillId="31" borderId="4" applyNumberFormat="0" applyProtection="0">
      <alignment vertical="center"/>
    </xf>
    <xf numFmtId="4" fontId="20" fillId="2" borderId="4" applyNumberFormat="0" applyProtection="0">
      <alignment vertical="center"/>
    </xf>
    <xf numFmtId="4" fontId="3" fillId="2" borderId="4" applyNumberFormat="0" applyProtection="0">
      <alignment horizontal="left" vertical="center" indent="1"/>
    </xf>
    <xf numFmtId="0" fontId="21" fillId="31" borderId="8" applyNumberFormat="0" applyProtection="0">
      <alignment horizontal="left" vertical="top" indent="1"/>
    </xf>
    <xf numFmtId="4" fontId="3" fillId="32" borderId="4" applyNumberFormat="0" applyProtection="0">
      <alignment horizontal="left" vertical="center" indent="1"/>
    </xf>
    <xf numFmtId="4" fontId="3" fillId="33" borderId="4" applyNumberFormat="0" applyProtection="0">
      <alignment horizontal="right" vertical="center"/>
    </xf>
    <xf numFmtId="4" fontId="3" fillId="34" borderId="4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4" applyNumberFormat="0" applyProtection="0">
      <alignment horizontal="right" vertical="center"/>
    </xf>
    <xf numFmtId="4" fontId="3" fillId="37" borderId="4" applyNumberFormat="0" applyProtection="0">
      <alignment horizontal="right" vertical="center"/>
    </xf>
    <xf numFmtId="4" fontId="3" fillId="38" borderId="4" applyNumberFormat="0" applyProtection="0">
      <alignment horizontal="right" vertical="center"/>
    </xf>
    <xf numFmtId="4" fontId="3" fillId="39" borderId="4" applyNumberFormat="0" applyProtection="0">
      <alignment horizontal="right" vertical="center"/>
    </xf>
    <xf numFmtId="4" fontId="3" fillId="40" borderId="4" applyNumberFormat="0" applyProtection="0">
      <alignment horizontal="right" vertical="center"/>
    </xf>
    <xf numFmtId="4" fontId="3" fillId="41" borderId="4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2" fillId="43" borderId="9" applyNumberFormat="0" applyProtection="0">
      <alignment horizontal="left" vertical="center" indent="1"/>
    </xf>
    <xf numFmtId="4" fontId="2" fillId="43" borderId="9" applyNumberFormat="0" applyProtection="0">
      <alignment horizontal="left" vertical="center" indent="1"/>
    </xf>
    <xf numFmtId="4" fontId="3" fillId="44" borderId="4" applyNumberFormat="0" applyProtection="0">
      <alignment horizontal="right" vertical="center"/>
    </xf>
    <xf numFmtId="4" fontId="3" fillId="45" borderId="9" applyNumberFormat="0" applyProtection="0">
      <alignment horizontal="left" vertical="center" indent="1"/>
    </xf>
    <xf numFmtId="4" fontId="3" fillId="44" borderId="9" applyNumberFormat="0" applyProtection="0">
      <alignment horizontal="left" vertical="center" indent="1"/>
    </xf>
    <xf numFmtId="0" fontId="3" fillId="43" borderId="8" applyNumberFormat="0" applyProtection="0">
      <alignment horizontal="left" vertical="top" indent="1"/>
    </xf>
    <xf numFmtId="0" fontId="3" fillId="43" borderId="8" applyNumberFormat="0" applyProtection="0">
      <alignment horizontal="left" vertical="top" indent="1"/>
    </xf>
    <xf numFmtId="0" fontId="3" fillId="43" borderId="8" applyNumberFormat="0" applyProtection="0">
      <alignment horizontal="left" vertical="top" indent="1"/>
    </xf>
    <xf numFmtId="0" fontId="3" fillId="43" borderId="8" applyNumberFormat="0" applyProtection="0">
      <alignment horizontal="left" vertical="top" indent="1"/>
    </xf>
    <xf numFmtId="0" fontId="3" fillId="46" borderId="4" applyNumberFormat="0" applyProtection="0">
      <alignment horizontal="left" vertical="center" indent="1"/>
    </xf>
    <xf numFmtId="0" fontId="3" fillId="44" borderId="8" applyNumberFormat="0" applyProtection="0">
      <alignment horizontal="left" vertical="top" indent="1"/>
    </xf>
    <xf numFmtId="0" fontId="3" fillId="44" borderId="8" applyNumberFormat="0" applyProtection="0">
      <alignment horizontal="left" vertical="top" indent="1"/>
    </xf>
    <xf numFmtId="0" fontId="3" fillId="44" borderId="8" applyNumberFormat="0" applyProtection="0">
      <alignment horizontal="left" vertical="top" indent="1"/>
    </xf>
    <xf numFmtId="0" fontId="3" fillId="44" borderId="8" applyNumberFormat="0" applyProtection="0">
      <alignment horizontal="left" vertical="top" indent="1"/>
    </xf>
    <xf numFmtId="0" fontId="3" fillId="47" borderId="4" applyNumberFormat="0" applyProtection="0">
      <alignment horizontal="left" vertical="center" indent="1"/>
    </xf>
    <xf numFmtId="0" fontId="3" fillId="47" borderId="8" applyNumberFormat="0" applyProtection="0">
      <alignment horizontal="left" vertical="top" indent="1"/>
    </xf>
    <xf numFmtId="0" fontId="3" fillId="47" borderId="8" applyNumberFormat="0" applyProtection="0">
      <alignment horizontal="left" vertical="top" indent="1"/>
    </xf>
    <xf numFmtId="0" fontId="3" fillId="47" borderId="8" applyNumberFormat="0" applyProtection="0">
      <alignment horizontal="left" vertical="top" indent="1"/>
    </xf>
    <xf numFmtId="0" fontId="3" fillId="47" borderId="8" applyNumberFormat="0" applyProtection="0">
      <alignment horizontal="left" vertical="top" indent="1"/>
    </xf>
    <xf numFmtId="0" fontId="3" fillId="45" borderId="4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5" borderId="8" applyNumberFormat="0" applyProtection="0">
      <alignment horizontal="left" vertical="top" indent="1"/>
    </xf>
    <xf numFmtId="0" fontId="3" fillId="45" borderId="8" applyNumberFormat="0" applyProtection="0">
      <alignment horizontal="left" vertical="top" indent="1"/>
    </xf>
    <xf numFmtId="0" fontId="3" fillId="45" borderId="8" applyNumberFormat="0" applyProtection="0">
      <alignment horizontal="left" vertical="top" indent="1"/>
    </xf>
    <xf numFmtId="0" fontId="3" fillId="48" borderId="10" applyNumberFormat="0">
      <protection locked="0"/>
    </xf>
    <xf numFmtId="0" fontId="3" fillId="48" borderId="10" applyNumberFormat="0">
      <protection locked="0"/>
    </xf>
    <xf numFmtId="0" fontId="3" fillId="48" borderId="10" applyNumberFormat="0">
      <protection locked="0"/>
    </xf>
    <xf numFmtId="0" fontId="3" fillId="48" borderId="10" applyNumberFormat="0">
      <protection locked="0"/>
    </xf>
    <xf numFmtId="0" fontId="4" fillId="43" borderId="11" applyBorder="0"/>
    <xf numFmtId="4" fontId="22" fillId="49" borderId="8" applyNumberFormat="0" applyProtection="0">
      <alignment vertical="center"/>
    </xf>
    <xf numFmtId="4" fontId="20" fillId="50" borderId="1" applyNumberFormat="0" applyProtection="0">
      <alignment vertical="center"/>
    </xf>
    <xf numFmtId="4" fontId="22" fillId="4" borderId="8" applyNumberFormat="0" applyProtection="0">
      <alignment horizontal="left" vertical="center" indent="1"/>
    </xf>
    <xf numFmtId="0" fontId="22" fillId="49" borderId="8" applyNumberFormat="0" applyProtection="0">
      <alignment horizontal="left" vertical="top" indent="1"/>
    </xf>
    <xf numFmtId="4" fontId="20" fillId="51" borderId="4" applyNumberFormat="0" applyProtection="0">
      <alignment horizontal="right" vertical="center"/>
    </xf>
    <xf numFmtId="4" fontId="3" fillId="32" borderId="4" applyNumberFormat="0" applyProtection="0">
      <alignment horizontal="left" vertical="center" indent="1"/>
    </xf>
    <xf numFmtId="0" fontId="22" fillId="44" borderId="8" applyNumberFormat="0" applyProtection="0">
      <alignment horizontal="left" vertical="top" indent="1"/>
    </xf>
    <xf numFmtId="4" fontId="23" fillId="52" borderId="9" applyNumberFormat="0" applyProtection="0">
      <alignment horizontal="left" vertical="center" indent="1"/>
    </xf>
    <xf numFmtId="0" fontId="3" fillId="53" borderId="1"/>
    <xf numFmtId="4" fontId="24" fillId="48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15" fillId="0" borderId="14" applyNumberFormat="0" applyFill="0" applyAlignment="0" applyProtection="0"/>
    <xf numFmtId="0" fontId="14" fillId="0" borderId="15" applyNumberFormat="0" applyFill="0" applyAlignment="0" applyProtection="0"/>
    <xf numFmtId="175" fontId="2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30" fillId="0" borderId="0"/>
    <xf numFmtId="9" fontId="29" fillId="0" borderId="0" applyFont="0" applyFill="0" applyBorder="0" applyAlignment="0" applyProtection="0"/>
    <xf numFmtId="0" fontId="32" fillId="0" borderId="0"/>
  </cellStyleXfs>
  <cellXfs count="210">
    <xf numFmtId="0" fontId="0" fillId="0" borderId="0" xfId="0">
      <alignment horizontal="left" indent="2"/>
    </xf>
    <xf numFmtId="165" fontId="0" fillId="0" borderId="0" xfId="1" applyFont="1" applyAlignment="1">
      <alignment horizontal="left" indent="2"/>
    </xf>
    <xf numFmtId="0" fontId="0" fillId="3" borderId="0" xfId="0" applyFill="1">
      <alignment horizontal="left" indent="2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178" fontId="0" fillId="3" borderId="0" xfId="1" applyNumberFormat="1" applyFont="1" applyFill="1" applyAlignment="1"/>
    <xf numFmtId="0" fontId="5" fillId="3" borderId="0" xfId="0" applyFont="1" applyFill="1" applyAlignment="1">
      <alignment horizontal="left" indent="1"/>
    </xf>
    <xf numFmtId="0" fontId="2" fillId="3" borderId="0" xfId="0" applyFont="1" applyFill="1">
      <alignment horizontal="left" indent="2"/>
    </xf>
    <xf numFmtId="177" fontId="0" fillId="3" borderId="0" xfId="1" applyNumberFormat="1" applyFont="1" applyFill="1" applyAlignment="1"/>
    <xf numFmtId="165" fontId="0" fillId="5" borderId="1" xfId="1" applyFont="1" applyFill="1" applyBorder="1" applyAlignment="1">
      <alignment horizontal="left" indent="2"/>
    </xf>
    <xf numFmtId="0" fontId="2" fillId="3" borderId="1" xfId="0" applyFont="1" applyFill="1" applyBorder="1">
      <alignment horizontal="left" indent="2"/>
    </xf>
    <xf numFmtId="177" fontId="5" fillId="3" borderId="1" xfId="0" applyNumberFormat="1" applyFont="1" applyFill="1" applyBorder="1" applyAlignment="1"/>
    <xf numFmtId="177" fontId="0" fillId="3" borderId="1" xfId="1" applyNumberFormat="1" applyFont="1" applyFill="1" applyBorder="1" applyAlignment="1"/>
    <xf numFmtId="177" fontId="5" fillId="3" borderId="1" xfId="1" applyNumberFormat="1" applyFont="1" applyFill="1" applyBorder="1" applyAlignment="1"/>
    <xf numFmtId="169" fontId="0" fillId="5" borderId="1" xfId="2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 indent="3"/>
    </xf>
    <xf numFmtId="177" fontId="0" fillId="3" borderId="0" xfId="0" applyNumberFormat="1" applyFill="1" applyAlignment="1">
      <alignment horizontal="right"/>
    </xf>
    <xf numFmtId="0" fontId="0" fillId="0" borderId="0" xfId="0" applyAlignment="1"/>
    <xf numFmtId="0" fontId="0" fillId="0" borderId="3" xfId="0" applyBorder="1" applyAlignment="1"/>
    <xf numFmtId="0" fontId="0" fillId="0" borderId="3" xfId="0" applyBorder="1">
      <alignment horizontal="left" indent="2"/>
    </xf>
    <xf numFmtId="168" fontId="0" fillId="0" borderId="0" xfId="1" applyNumberFormat="1" applyFont="1" applyAlignment="1">
      <alignment horizontal="right" indent="2"/>
    </xf>
    <xf numFmtId="168" fontId="0" fillId="0" borderId="3" xfId="1" applyNumberFormat="1" applyFont="1" applyBorder="1" applyAlignment="1">
      <alignment horizontal="right" indent="2"/>
    </xf>
    <xf numFmtId="168" fontId="0" fillId="0" borderId="3" xfId="1" applyNumberFormat="1" applyFont="1" applyBorder="1" applyAlignment="1">
      <alignment horizontal="right"/>
    </xf>
    <xf numFmtId="0" fontId="0" fillId="0" borderId="3" xfId="0" applyFont="1" applyBorder="1" applyAlignment="1"/>
    <xf numFmtId="0" fontId="0" fillId="0" borderId="0" xfId="0" applyFont="1" applyFill="1" applyBorder="1" applyAlignment="1"/>
    <xf numFmtId="170" fontId="0" fillId="0" borderId="0" xfId="0" applyNumberFormat="1">
      <alignment horizontal="left" indent="2"/>
    </xf>
    <xf numFmtId="0" fontId="2" fillId="0" borderId="3" xfId="0" applyFont="1" applyBorder="1">
      <alignment horizontal="left" indent="2"/>
    </xf>
    <xf numFmtId="166" fontId="0" fillId="5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>
      <alignment horizontal="left" indent="2"/>
    </xf>
    <xf numFmtId="0" fontId="42" fillId="0" borderId="0" xfId="0" applyFont="1" applyFill="1" applyBorder="1" applyAlignment="1">
      <alignment vertical="center" wrapText="1"/>
    </xf>
    <xf numFmtId="0" fontId="38" fillId="0" borderId="0" xfId="0" applyFont="1" applyBorder="1">
      <alignment horizontal="left" indent="2"/>
    </xf>
    <xf numFmtId="0" fontId="38" fillId="0" borderId="0" xfId="0" applyFont="1" applyBorder="1" applyAlignment="1">
      <alignment horizontal="center"/>
    </xf>
    <xf numFmtId="0" fontId="39" fillId="0" borderId="0" xfId="0" applyFont="1" applyBorder="1">
      <alignment horizontal="left" indent="2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42" fillId="0" borderId="2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 applyProtection="1">
      <alignment horizontal="center" wrapText="1"/>
      <protection locked="0"/>
    </xf>
    <xf numFmtId="0" fontId="33" fillId="0" borderId="0" xfId="0" applyFont="1" applyBorder="1" applyAlignment="1"/>
    <xf numFmtId="0" fontId="34" fillId="0" borderId="0" xfId="0" quotePrefix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5" fillId="0" borderId="0" xfId="0" applyFont="1" applyBorder="1">
      <alignment horizontal="left" indent="2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0" borderId="0" xfId="0" quotePrefix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42" fillId="0" borderId="0" xfId="0" quotePrefix="1" applyFont="1" applyFill="1" applyBorder="1" applyAlignment="1" applyProtection="1">
      <alignment horizontal="left" vertical="center" wrapText="1"/>
      <protection locked="0"/>
    </xf>
    <xf numFmtId="168" fontId="35" fillId="0" borderId="0" xfId="0" applyNumberFormat="1" applyFont="1" applyBorder="1">
      <alignment horizontal="left" indent="2"/>
    </xf>
    <xf numFmtId="0" fontId="45" fillId="0" borderId="0" xfId="0" applyFont="1" applyBorder="1">
      <alignment horizontal="left" indent="2"/>
    </xf>
    <xf numFmtId="0" fontId="42" fillId="0" borderId="0" xfId="0" applyFont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2" fontId="35" fillId="0" borderId="0" xfId="0" applyNumberFormat="1" applyFont="1" applyBorder="1" applyAlignment="1">
      <alignment horizontal="left" vertical="center" indent="2"/>
    </xf>
    <xf numFmtId="2" fontId="46" fillId="0" borderId="0" xfId="0" applyNumberFormat="1" applyFont="1" applyBorder="1" applyAlignment="1">
      <alignment horizontal="left" vertical="center" indent="2"/>
    </xf>
    <xf numFmtId="9" fontId="46" fillId="0" borderId="0" xfId="0" applyNumberFormat="1" applyFont="1" applyBorder="1" applyAlignment="1">
      <alignment horizontal="left" vertical="center" indent="2"/>
    </xf>
    <xf numFmtId="167" fontId="4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6" fontId="35" fillId="0" borderId="0" xfId="0" applyNumberFormat="1" applyFont="1" applyBorder="1" applyAlignment="1">
      <alignment horizontal="left" vertical="center" indent="2"/>
    </xf>
    <xf numFmtId="166" fontId="46" fillId="0" borderId="0" xfId="0" applyNumberFormat="1" applyFont="1" applyBorder="1" applyAlignment="1">
      <alignment horizontal="left" vertical="center" indent="2"/>
    </xf>
    <xf numFmtId="167" fontId="42" fillId="0" borderId="0" xfId="1" applyNumberFormat="1" applyFont="1" applyBorder="1" applyAlignment="1" applyProtection="1">
      <alignment horizontal="right" vertical="center" wrapText="1" indent="1"/>
      <protection locked="0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>
      <alignment vertical="center" wrapText="1"/>
    </xf>
    <xf numFmtId="167" fontId="42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9" fontId="42" fillId="0" borderId="0" xfId="2" applyFont="1" applyBorder="1" applyAlignment="1">
      <alignment horizontal="center" vertical="center"/>
    </xf>
    <xf numFmtId="2" fontId="35" fillId="0" borderId="0" xfId="0" applyNumberFormat="1" applyFont="1" applyBorder="1">
      <alignment horizontal="left" indent="2"/>
    </xf>
    <xf numFmtId="0" fontId="35" fillId="0" borderId="0" xfId="0" quotePrefix="1" applyFont="1" applyBorder="1" applyAlignment="1">
      <alignment horizontal="left" indent="3"/>
    </xf>
    <xf numFmtId="0" fontId="35" fillId="0" borderId="0" xfId="0" applyFont="1" applyBorder="1" applyAlignment="1">
      <alignment horizontal="left" indent="3"/>
    </xf>
    <xf numFmtId="10" fontId="35" fillId="0" borderId="0" xfId="2" applyNumberFormat="1" applyFont="1" applyBorder="1" applyAlignment="1">
      <alignment horizontal="left" indent="2"/>
    </xf>
    <xf numFmtId="0" fontId="43" fillId="0" borderId="0" xfId="0" applyFont="1" applyBorder="1" applyAlignment="1"/>
    <xf numFmtId="165" fontId="35" fillId="0" borderId="0" xfId="1" applyNumberFormat="1" applyFont="1" applyBorder="1" applyAlignment="1">
      <alignment horizontal="left" indent="2"/>
    </xf>
    <xf numFmtId="0" fontId="35" fillId="0" borderId="0" xfId="0" applyFont="1" applyBorder="1" applyAlignment="1">
      <alignment horizontal="left" vertical="center" indent="2"/>
    </xf>
    <xf numFmtId="165" fontId="35" fillId="0" borderId="0" xfId="1" applyNumberFormat="1" applyFont="1" applyBorder="1" applyAlignment="1">
      <alignment horizontal="left" vertical="center" indent="2"/>
    </xf>
    <xf numFmtId="0" fontId="47" fillId="0" borderId="0" xfId="0" applyFont="1" applyBorder="1">
      <alignment horizontal="left" indent="2"/>
    </xf>
    <xf numFmtId="172" fontId="35" fillId="0" borderId="0" xfId="1" applyNumberFormat="1" applyFont="1" applyBorder="1" applyAlignment="1">
      <alignment horizontal="left" indent="2"/>
    </xf>
    <xf numFmtId="174" fontId="35" fillId="0" borderId="0" xfId="0" applyNumberFormat="1" applyFont="1" applyBorder="1">
      <alignment horizontal="left" indent="2"/>
    </xf>
    <xf numFmtId="37" fontId="35" fillId="0" borderId="0" xfId="0" applyNumberFormat="1" applyFont="1" applyBorder="1">
      <alignment horizontal="left" indent="2"/>
    </xf>
    <xf numFmtId="171" fontId="35" fillId="0" borderId="0" xfId="0" applyNumberFormat="1" applyFont="1" applyBorder="1">
      <alignment horizontal="left" indent="2"/>
    </xf>
    <xf numFmtId="0" fontId="48" fillId="54" borderId="0" xfId="0" applyFont="1" applyFill="1" applyBorder="1" applyAlignment="1">
      <alignment horizontal="center" vertical="center"/>
    </xf>
    <xf numFmtId="0" fontId="49" fillId="54" borderId="0" xfId="0" applyFont="1" applyFill="1" applyBorder="1" applyAlignment="1">
      <alignment horizontal="center" vertical="center"/>
    </xf>
    <xf numFmtId="0" fontId="48" fillId="54" borderId="0" xfId="0" quotePrefix="1" applyFont="1" applyFill="1" applyBorder="1" applyAlignment="1">
      <alignment horizontal="center" vertical="center"/>
    </xf>
    <xf numFmtId="0" fontId="48" fillId="54" borderId="0" xfId="0" quotePrefix="1" applyFont="1" applyFill="1" applyBorder="1" applyAlignment="1">
      <alignment horizontal="center" vertical="center" wrapText="1"/>
    </xf>
    <xf numFmtId="0" fontId="48" fillId="54" borderId="0" xfId="0" quotePrefix="1" applyFont="1" applyFill="1" applyBorder="1" applyAlignment="1">
      <alignment horizontal="center" vertical="center" wrapText="1"/>
    </xf>
    <xf numFmtId="0" fontId="50" fillId="54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9" fillId="55" borderId="0" xfId="0" applyFont="1" applyFill="1" applyBorder="1" applyAlignment="1">
      <alignment horizontal="center" vertical="center"/>
    </xf>
    <xf numFmtId="0" fontId="39" fillId="55" borderId="16" xfId="0" applyFont="1" applyFill="1" applyBorder="1" applyAlignment="1">
      <alignment horizontal="center" vertical="center"/>
    </xf>
    <xf numFmtId="0" fontId="39" fillId="55" borderId="0" xfId="0" applyFont="1" applyFill="1" applyBorder="1" applyAlignment="1">
      <alignment horizontal="center" vertical="center" wrapText="1"/>
    </xf>
    <xf numFmtId="0" fontId="39" fillId="55" borderId="0" xfId="0" applyFont="1" applyFill="1" applyBorder="1" applyAlignment="1">
      <alignment horizontal="right"/>
    </xf>
    <xf numFmtId="0" fontId="39" fillId="55" borderId="0" xfId="0" applyFont="1" applyFill="1" applyBorder="1" applyAlignment="1">
      <alignment horizontal="right" vertical="center"/>
    </xf>
    <xf numFmtId="0" fontId="39" fillId="55" borderId="17" xfId="0" applyFont="1" applyFill="1" applyBorder="1" applyAlignment="1">
      <alignment horizontal="left" vertical="center"/>
    </xf>
    <xf numFmtId="0" fontId="35" fillId="55" borderId="17" xfId="0" applyFont="1" applyFill="1" applyBorder="1" applyAlignment="1">
      <alignment vertical="center"/>
    </xf>
    <xf numFmtId="0" fontId="39" fillId="55" borderId="16" xfId="0" applyFont="1" applyFill="1" applyBorder="1" applyAlignment="1">
      <alignment horizontal="center" vertical="center" wrapText="1"/>
    </xf>
    <xf numFmtId="0" fontId="39" fillId="55" borderId="16" xfId="0" applyFont="1" applyFill="1" applyBorder="1" applyAlignment="1">
      <alignment horizontal="right"/>
    </xf>
    <xf numFmtId="0" fontId="39" fillId="55" borderId="16" xfId="0" applyFont="1" applyFill="1" applyBorder="1" applyAlignment="1">
      <alignment horizontal="right" vertical="center"/>
    </xf>
    <xf numFmtId="0" fontId="44" fillId="0" borderId="16" xfId="0" applyFont="1" applyBorder="1" applyAlignment="1" applyProtection="1">
      <alignment horizontal="center" vertical="center"/>
      <protection locked="0"/>
    </xf>
    <xf numFmtId="0" fontId="42" fillId="0" borderId="16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43" fillId="0" borderId="2" xfId="0" applyFont="1" applyFill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42" fillId="0" borderId="16" xfId="0" quotePrefix="1" applyFont="1" applyFill="1" applyBorder="1" applyAlignment="1" applyProtection="1">
      <alignment horizontal="left" vertical="center" wrapText="1"/>
      <protection locked="0"/>
    </xf>
    <xf numFmtId="0" fontId="38" fillId="55" borderId="0" xfId="0" applyFont="1" applyFill="1" applyBorder="1" applyAlignment="1">
      <alignment horizontal="center" vertical="center"/>
    </xf>
    <xf numFmtId="0" fontId="38" fillId="55" borderId="0" xfId="0" applyFont="1" applyFill="1" applyBorder="1" applyAlignment="1">
      <alignment horizontal="center" vertical="center"/>
    </xf>
    <xf numFmtId="0" fontId="48" fillId="54" borderId="18" xfId="0" applyFont="1" applyFill="1" applyBorder="1" applyAlignment="1">
      <alignment horizontal="center" vertical="center"/>
    </xf>
    <xf numFmtId="0" fontId="49" fillId="54" borderId="18" xfId="0" applyFont="1" applyFill="1" applyBorder="1" applyAlignment="1">
      <alignment horizontal="center" vertical="center"/>
    </xf>
    <xf numFmtId="0" fontId="48" fillId="54" borderId="18" xfId="0" applyFont="1" applyFill="1" applyBorder="1" applyAlignment="1">
      <alignment horizontal="center" vertical="center" wrapText="1"/>
    </xf>
    <xf numFmtId="0" fontId="48" fillId="54" borderId="18" xfId="0" applyFont="1" applyFill="1" applyBorder="1" applyAlignment="1">
      <alignment horizontal="center" vertical="center" wrapText="1"/>
    </xf>
    <xf numFmtId="0" fontId="50" fillId="54" borderId="18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20" xfId="0" applyFont="1" applyFill="1" applyBorder="1" applyAlignment="1" applyProtection="1">
      <alignment horizontal="left" vertical="center" wrapText="1"/>
      <protection locked="0"/>
    </xf>
    <xf numFmtId="0" fontId="44" fillId="0" borderId="20" xfId="0" quotePrefix="1" applyFont="1" applyBorder="1" applyAlignment="1" applyProtection="1">
      <alignment horizontal="left" vertical="center" wrapText="1"/>
      <protection locked="0"/>
    </xf>
    <xf numFmtId="0" fontId="44" fillId="0" borderId="20" xfId="0" applyFont="1" applyBorder="1" applyAlignment="1">
      <alignment horizontal="left" vertical="center" wrapText="1"/>
    </xf>
    <xf numFmtId="0" fontId="42" fillId="0" borderId="20" xfId="0" applyFont="1" applyBorder="1" applyAlignment="1" applyProtection="1">
      <alignment horizontal="center" vertical="center" wrapText="1"/>
      <protection locked="0"/>
    </xf>
    <xf numFmtId="166" fontId="42" fillId="0" borderId="20" xfId="2" applyNumberFormat="1" applyFont="1" applyBorder="1" applyAlignment="1" applyProtection="1">
      <alignment horizontal="right" vertical="center" wrapText="1" indent="1"/>
    </xf>
    <xf numFmtId="2" fontId="42" fillId="0" borderId="20" xfId="2" applyNumberFormat="1" applyFont="1" applyBorder="1" applyAlignment="1" applyProtection="1">
      <alignment horizontal="right" vertical="center" wrapText="1" indent="1"/>
      <protection locked="0"/>
    </xf>
    <xf numFmtId="2" fontId="42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2" fontId="42" fillId="3" borderId="20" xfId="2" applyNumberFormat="1" applyFont="1" applyFill="1" applyBorder="1" applyAlignment="1" applyProtection="1">
      <alignment horizontal="right" vertical="center" wrapText="1" indent="1"/>
      <protection locked="0"/>
    </xf>
    <xf numFmtId="9" fontId="42" fillId="0" borderId="20" xfId="2" applyNumberFormat="1" applyFont="1" applyBorder="1" applyAlignment="1">
      <alignment horizontal="center" vertical="center"/>
    </xf>
    <xf numFmtId="0" fontId="44" fillId="0" borderId="2" xfId="0" quotePrefix="1" applyFont="1" applyBorder="1" applyAlignment="1" applyProtection="1">
      <alignment horizontal="left" vertical="center" wrapText="1"/>
      <protection locked="0"/>
    </xf>
    <xf numFmtId="0" fontId="44" fillId="0" borderId="2" xfId="0" applyFont="1" applyBorder="1" applyAlignment="1">
      <alignment horizontal="left" vertical="center" wrapText="1"/>
    </xf>
    <xf numFmtId="0" fontId="42" fillId="0" borderId="2" xfId="0" applyFont="1" applyBorder="1" applyAlignment="1" applyProtection="1">
      <alignment horizontal="center" vertical="center" wrapText="1"/>
      <protection locked="0"/>
    </xf>
    <xf numFmtId="165" fontId="42" fillId="0" borderId="2" xfId="1" applyNumberFormat="1" applyFont="1" applyBorder="1" applyAlignment="1" applyProtection="1">
      <alignment horizontal="right" vertical="center" wrapText="1" indent="1"/>
      <protection locked="0"/>
    </xf>
    <xf numFmtId="2" fontId="42" fillId="0" borderId="2" xfId="1" applyNumberFormat="1" applyFont="1" applyBorder="1" applyAlignment="1" applyProtection="1">
      <alignment horizontal="right" vertical="center" wrapText="1" indent="1"/>
      <protection locked="0"/>
    </xf>
    <xf numFmtId="2" fontId="4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2" fontId="42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9" fontId="42" fillId="0" borderId="2" xfId="2" applyNumberFormat="1" applyFont="1" applyBorder="1" applyAlignment="1">
      <alignment horizontal="center" vertical="center"/>
    </xf>
    <xf numFmtId="0" fontId="44" fillId="0" borderId="2" xfId="0" applyFont="1" applyFill="1" applyBorder="1" applyAlignment="1" applyProtection="1">
      <alignment horizontal="left" vertical="center" wrapText="1"/>
      <protection locked="0"/>
    </xf>
    <xf numFmtId="2" fontId="4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7" fontId="4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6" fontId="4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6" fontId="42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9" fontId="42" fillId="0" borderId="2" xfId="2" applyNumberFormat="1" applyFont="1" applyFill="1" applyBorder="1" applyAlignment="1">
      <alignment horizontal="center" vertical="center"/>
    </xf>
    <xf numFmtId="0" fontId="38" fillId="55" borderId="16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22" xfId="0" applyFont="1" applyFill="1" applyBorder="1" applyAlignment="1" applyProtection="1">
      <alignment horizontal="left" vertical="center" wrapText="1"/>
      <protection locked="0"/>
    </xf>
    <xf numFmtId="0" fontId="44" fillId="0" borderId="22" xfId="0" applyFont="1" applyFill="1" applyBorder="1" applyAlignment="1" applyProtection="1">
      <alignment horizontal="left" vertical="center" wrapText="1"/>
      <protection locked="0"/>
    </xf>
    <xf numFmtId="2" fontId="42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7" fontId="4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6" fontId="4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6" fontId="42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9" fontId="42" fillId="0" borderId="22" xfId="2" applyNumberFormat="1" applyFont="1" applyFill="1" applyBorder="1" applyAlignment="1">
      <alignment horizontal="center" vertical="center"/>
    </xf>
    <xf numFmtId="172" fontId="42" fillId="0" borderId="3" xfId="1" applyNumberFormat="1" applyFont="1" applyFill="1" applyBorder="1"/>
    <xf numFmtId="0" fontId="42" fillId="0" borderId="0" xfId="0" applyFont="1" applyFill="1" applyBorder="1" applyAlignment="1">
      <alignment horizontal="left"/>
    </xf>
    <xf numFmtId="172" fontId="42" fillId="0" borderId="0" xfId="1" applyNumberFormat="1" applyFont="1" applyFill="1" applyBorder="1"/>
    <xf numFmtId="0" fontId="42" fillId="0" borderId="3" xfId="0" applyFont="1" applyFill="1" applyBorder="1" applyAlignment="1">
      <alignment horizontal="left" indent="1"/>
    </xf>
    <xf numFmtId="0" fontId="35" fillId="0" borderId="0" xfId="0" applyFont="1" applyFill="1" applyBorder="1">
      <alignment horizontal="left" indent="2"/>
    </xf>
    <xf numFmtId="0" fontId="34" fillId="0" borderId="0" xfId="0" quotePrefix="1" applyFont="1" applyFill="1" applyBorder="1" applyAlignment="1">
      <alignment horizontal="centerContinuous"/>
    </xf>
    <xf numFmtId="0" fontId="34" fillId="0" borderId="0" xfId="0" applyFont="1" applyFill="1" applyBorder="1" applyAlignment="1"/>
    <xf numFmtId="0" fontId="33" fillId="0" borderId="0" xfId="0" applyFont="1" applyFill="1" applyBorder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36" fillId="0" borderId="0" xfId="0" quotePrefix="1" applyFont="1" applyFill="1" applyBorder="1" applyAlignment="1">
      <alignment horizontal="centerContinuous"/>
    </xf>
    <xf numFmtId="0" fontId="36" fillId="0" borderId="0" xfId="0" quotePrefix="1" applyFont="1" applyFill="1" applyBorder="1" applyAlignment="1"/>
    <xf numFmtId="0" fontId="37" fillId="0" borderId="0" xfId="0" quotePrefix="1" applyFont="1" applyFill="1" applyBorder="1" applyAlignment="1">
      <alignment horizontal="centerContinuous"/>
    </xf>
    <xf numFmtId="0" fontId="37" fillId="0" borderId="0" xfId="0" applyFont="1" applyFill="1" applyBorder="1" applyAlignment="1"/>
    <xf numFmtId="0" fontId="37" fillId="0" borderId="0" xfId="0" quotePrefix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/>
    </xf>
    <xf numFmtId="172" fontId="35" fillId="0" borderId="0" xfId="0" applyNumberFormat="1" applyFont="1" applyFill="1" applyBorder="1">
      <alignment horizontal="left" indent="2"/>
    </xf>
    <xf numFmtId="168" fontId="35" fillId="0" borderId="0" xfId="1" applyNumberFormat="1" applyFont="1" applyFill="1" applyBorder="1" applyAlignment="1">
      <alignment horizontal="left" indent="2"/>
    </xf>
    <xf numFmtId="3" fontId="35" fillId="0" borderId="0" xfId="0" applyNumberFormat="1" applyFont="1" applyFill="1" applyBorder="1">
      <alignment horizontal="left" indent="2"/>
    </xf>
    <xf numFmtId="0" fontId="50" fillId="54" borderId="0" xfId="0" quotePrefix="1" applyFont="1" applyFill="1" applyBorder="1" applyAlignment="1">
      <alignment horizontal="left" vertical="center"/>
    </xf>
    <xf numFmtId="0" fontId="52" fillId="54" borderId="0" xfId="0" applyFont="1" applyFill="1" applyBorder="1" applyAlignment="1">
      <alignment horizontal="left" vertical="center"/>
    </xf>
    <xf numFmtId="0" fontId="50" fillId="54" borderId="0" xfId="0" applyFont="1" applyFill="1" applyBorder="1" applyAlignment="1">
      <alignment horizontal="centerContinuous" vertical="center"/>
    </xf>
    <xf numFmtId="0" fontId="49" fillId="54" borderId="0" xfId="0" applyFont="1" applyFill="1" applyBorder="1" applyAlignment="1">
      <alignment horizontal="left" vertical="center"/>
    </xf>
    <xf numFmtId="0" fontId="50" fillId="54" borderId="0" xfId="0" quotePrefix="1" applyFont="1" applyFill="1" applyBorder="1" applyAlignment="1">
      <alignment horizontal="centerContinuous" vertical="center"/>
    </xf>
    <xf numFmtId="0" fontId="43" fillId="55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0" fontId="43" fillId="55" borderId="0" xfId="0" quotePrefix="1" applyFont="1" applyFill="1" applyBorder="1" applyAlignment="1">
      <alignment horizontal="centerContinuous" vertical="center"/>
    </xf>
    <xf numFmtId="0" fontId="35" fillId="55" borderId="0" xfId="0" applyFont="1" applyFill="1" applyBorder="1" applyAlignment="1">
      <alignment horizontal="centerContinuous" vertical="center"/>
    </xf>
    <xf numFmtId="0" fontId="43" fillId="55" borderId="0" xfId="0" applyFont="1" applyFill="1" applyBorder="1" applyAlignment="1">
      <alignment horizontal="centerContinuous" vertical="center"/>
    </xf>
    <xf numFmtId="0" fontId="43" fillId="55" borderId="0" xfId="0" applyFont="1" applyFill="1" applyBorder="1" applyAlignment="1">
      <alignment horizontal="center" vertical="center" wrapText="1"/>
    </xf>
    <xf numFmtId="0" fontId="43" fillId="55" borderId="16" xfId="0" applyFont="1" applyFill="1" applyBorder="1" applyAlignment="1">
      <alignment horizontal="center" vertical="center"/>
    </xf>
    <xf numFmtId="0" fontId="43" fillId="55" borderId="16" xfId="0" applyFont="1" applyFill="1" applyBorder="1" applyAlignment="1">
      <alignment horizontal="center" vertical="center"/>
    </xf>
    <xf numFmtId="0" fontId="43" fillId="55" borderId="16" xfId="0" applyFont="1" applyFill="1" applyBorder="1" applyAlignment="1">
      <alignment horizontal="center" vertical="center" wrapText="1"/>
    </xf>
    <xf numFmtId="0" fontId="42" fillId="55" borderId="0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left" indent="1"/>
    </xf>
    <xf numFmtId="173" fontId="51" fillId="0" borderId="16" xfId="1" applyNumberFormat="1" applyFont="1" applyFill="1" applyBorder="1"/>
    <xf numFmtId="9" fontId="51" fillId="0" borderId="16" xfId="2" applyFont="1" applyFill="1" applyBorder="1"/>
    <xf numFmtId="172" fontId="51" fillId="0" borderId="16" xfId="1" applyNumberFormat="1" applyFont="1" applyFill="1" applyBorder="1"/>
    <xf numFmtId="173" fontId="42" fillId="0" borderId="3" xfId="1" applyNumberFormat="1" applyFont="1" applyFill="1" applyBorder="1"/>
    <xf numFmtId="9" fontId="42" fillId="0" borderId="3" xfId="2" applyFont="1" applyFill="1" applyBorder="1"/>
    <xf numFmtId="0" fontId="42" fillId="0" borderId="2" xfId="0" applyFont="1" applyFill="1" applyBorder="1" applyAlignment="1">
      <alignment horizontal="left" indent="1"/>
    </xf>
    <xf numFmtId="172" fontId="42" fillId="0" borderId="2" xfId="1" applyNumberFormat="1" applyFont="1" applyFill="1" applyBorder="1"/>
    <xf numFmtId="173" fontId="42" fillId="0" borderId="2" xfId="1" applyNumberFormat="1" applyFont="1" applyFill="1" applyBorder="1"/>
    <xf numFmtId="9" fontId="42" fillId="0" borderId="2" xfId="2" applyFont="1" applyFill="1" applyBorder="1"/>
    <xf numFmtId="0" fontId="42" fillId="55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left" indent="1"/>
    </xf>
    <xf numFmtId="173" fontId="42" fillId="0" borderId="16" xfId="1" applyNumberFormat="1" applyFont="1" applyFill="1" applyBorder="1"/>
    <xf numFmtId="9" fontId="42" fillId="0" borderId="16" xfId="2" applyFont="1" applyFill="1" applyBorder="1"/>
    <xf numFmtId="0" fontId="51" fillId="0" borderId="2" xfId="0" applyFont="1" applyFill="1" applyBorder="1" applyAlignment="1">
      <alignment horizontal="left" indent="1"/>
    </xf>
    <xf numFmtId="172" fontId="51" fillId="0" borderId="2" xfId="1" applyNumberFormat="1" applyFont="1" applyFill="1" applyBorder="1"/>
    <xf numFmtId="173" fontId="51" fillId="0" borderId="2" xfId="1" applyNumberFormat="1" applyFont="1" applyFill="1" applyBorder="1"/>
    <xf numFmtId="9" fontId="51" fillId="0" borderId="2" xfId="2" applyFont="1" applyFill="1" applyBorder="1"/>
    <xf numFmtId="0" fontId="51" fillId="0" borderId="22" xfId="0" applyFont="1" applyFill="1" applyBorder="1" applyAlignment="1">
      <alignment horizontal="left" indent="1"/>
    </xf>
    <xf numFmtId="173" fontId="51" fillId="0" borderId="22" xfId="1" applyNumberFormat="1" applyFont="1" applyFill="1" applyBorder="1"/>
    <xf numFmtId="9" fontId="51" fillId="0" borderId="22" xfId="2" applyFont="1" applyFill="1" applyBorder="1"/>
  </cellXfs>
  <cellStyles count="158">
    <cellStyle name="Accent1 - 20%" xfId="16" xr:uid="{00000000-0005-0000-0000-000000000000}"/>
    <cellStyle name="Accent1 - 40%" xfId="17" xr:uid="{00000000-0005-0000-0000-000001000000}"/>
    <cellStyle name="Accent1 - 60%" xfId="18" xr:uid="{00000000-0005-0000-0000-000002000000}"/>
    <cellStyle name="Accent2 - 20%" xfId="19" xr:uid="{00000000-0005-0000-0000-000003000000}"/>
    <cellStyle name="Accent2 - 40%" xfId="20" xr:uid="{00000000-0005-0000-0000-000004000000}"/>
    <cellStyle name="Accent2 - 60%" xfId="21" xr:uid="{00000000-0005-0000-0000-000005000000}"/>
    <cellStyle name="Accent3 - 20%" xfId="22" xr:uid="{00000000-0005-0000-0000-000006000000}"/>
    <cellStyle name="Accent3 - 40%" xfId="23" xr:uid="{00000000-0005-0000-0000-000007000000}"/>
    <cellStyle name="Accent3 - 60%" xfId="24" xr:uid="{00000000-0005-0000-0000-000008000000}"/>
    <cellStyle name="Accent4 - 20%" xfId="25" xr:uid="{00000000-0005-0000-0000-000009000000}"/>
    <cellStyle name="Accent4 - 40%" xfId="26" xr:uid="{00000000-0005-0000-0000-00000A000000}"/>
    <cellStyle name="Accent4 - 60%" xfId="27" xr:uid="{00000000-0005-0000-0000-00000B000000}"/>
    <cellStyle name="Accent5 - 20%" xfId="28" xr:uid="{00000000-0005-0000-0000-00000C000000}"/>
    <cellStyle name="Accent5 - 40%" xfId="29" xr:uid="{00000000-0005-0000-0000-00000D000000}"/>
    <cellStyle name="Accent5 - 60%" xfId="30" xr:uid="{00000000-0005-0000-0000-00000E000000}"/>
    <cellStyle name="Accent6 - 20%" xfId="31" xr:uid="{00000000-0005-0000-0000-00000F000000}"/>
    <cellStyle name="Accent6 - 40%" xfId="32" xr:uid="{00000000-0005-0000-0000-000010000000}"/>
    <cellStyle name="Accent6 - 60%" xfId="33" xr:uid="{00000000-0005-0000-0000-000011000000}"/>
    <cellStyle name="Buena 2" xfId="34" xr:uid="{00000000-0005-0000-0000-000012000000}"/>
    <cellStyle name="Cálculo 2" xfId="35" xr:uid="{00000000-0005-0000-0000-000013000000}"/>
    <cellStyle name="Celda de comprobación 2" xfId="36" xr:uid="{00000000-0005-0000-0000-000014000000}"/>
    <cellStyle name="Celda vinculada 2" xfId="37" xr:uid="{00000000-0005-0000-0000-000015000000}"/>
    <cellStyle name="Emphasis 1" xfId="38" xr:uid="{00000000-0005-0000-0000-000016000000}"/>
    <cellStyle name="Emphasis 2" xfId="39" xr:uid="{00000000-0005-0000-0000-000017000000}"/>
    <cellStyle name="Emphasis 3" xfId="40" xr:uid="{00000000-0005-0000-0000-000018000000}"/>
    <cellStyle name="Encabezado 4 2" xfId="41" xr:uid="{00000000-0005-0000-0000-000019000000}"/>
    <cellStyle name="Énfasis1 2" xfId="42" xr:uid="{00000000-0005-0000-0000-00001A000000}"/>
    <cellStyle name="Énfasis2 2" xfId="43" xr:uid="{00000000-0005-0000-0000-00001B000000}"/>
    <cellStyle name="Énfasis3 2" xfId="44" xr:uid="{00000000-0005-0000-0000-00001C000000}"/>
    <cellStyle name="Énfasis4 2" xfId="45" xr:uid="{00000000-0005-0000-0000-00001D000000}"/>
    <cellStyle name="Énfasis5 2" xfId="46" xr:uid="{00000000-0005-0000-0000-00001E000000}"/>
    <cellStyle name="Énfasis6 2" xfId="47" xr:uid="{00000000-0005-0000-0000-00001F000000}"/>
    <cellStyle name="Entrada 2" xfId="48" xr:uid="{00000000-0005-0000-0000-000020000000}"/>
    <cellStyle name="Euro" xfId="49" xr:uid="{00000000-0005-0000-0000-000021000000}"/>
    <cellStyle name="Incorrecto 2" xfId="50" xr:uid="{00000000-0005-0000-0000-000022000000}"/>
    <cellStyle name="Millares" xfId="1" builtinId="3"/>
    <cellStyle name="Millares 10" xfId="154" xr:uid="{00000000-0005-0000-0000-000024000000}"/>
    <cellStyle name="Millares 2" xfId="9" xr:uid="{00000000-0005-0000-0000-000025000000}"/>
    <cellStyle name="Millares 2 2" xfId="8" xr:uid="{00000000-0005-0000-0000-000026000000}"/>
    <cellStyle name="Millares 2 3" xfId="51" xr:uid="{00000000-0005-0000-0000-000027000000}"/>
    <cellStyle name="Millares 2 4" xfId="52" xr:uid="{00000000-0005-0000-0000-000028000000}"/>
    <cellStyle name="Millares 3" xfId="53" xr:uid="{00000000-0005-0000-0000-000029000000}"/>
    <cellStyle name="Millares 3 2" xfId="12" xr:uid="{00000000-0005-0000-0000-00002A000000}"/>
    <cellStyle name="Millares 3 3" xfId="14" xr:uid="{00000000-0005-0000-0000-00002B000000}"/>
    <cellStyle name="Millares 3 3 2" xfId="54" xr:uid="{00000000-0005-0000-0000-00002C000000}"/>
    <cellStyle name="Millares 3 3 3" xfId="55" xr:uid="{00000000-0005-0000-0000-00002D000000}"/>
    <cellStyle name="Millares 3 4" xfId="56" xr:uid="{00000000-0005-0000-0000-00002E000000}"/>
    <cellStyle name="Millares 3 5" xfId="57" xr:uid="{00000000-0005-0000-0000-00002F000000}"/>
    <cellStyle name="Millares 4" xfId="58" xr:uid="{00000000-0005-0000-0000-000030000000}"/>
    <cellStyle name="Millares 4 2" xfId="59" xr:uid="{00000000-0005-0000-0000-000031000000}"/>
    <cellStyle name="Millares 4 3" xfId="60" xr:uid="{00000000-0005-0000-0000-000032000000}"/>
    <cellStyle name="Millares 5" xfId="61" xr:uid="{00000000-0005-0000-0000-000033000000}"/>
    <cellStyle name="Millares 5 2" xfId="62" xr:uid="{00000000-0005-0000-0000-000034000000}"/>
    <cellStyle name="Millares 5 3" xfId="63" xr:uid="{00000000-0005-0000-0000-000035000000}"/>
    <cellStyle name="Millares 6" xfId="64" xr:uid="{00000000-0005-0000-0000-000036000000}"/>
    <cellStyle name="Millares 7" xfId="15" xr:uid="{00000000-0005-0000-0000-000037000000}"/>
    <cellStyle name="Millares 7 2" xfId="65" xr:uid="{00000000-0005-0000-0000-000038000000}"/>
    <cellStyle name="Millares 7 3" xfId="66" xr:uid="{00000000-0005-0000-0000-000039000000}"/>
    <cellStyle name="Millares 8" xfId="67" xr:uid="{00000000-0005-0000-0000-00003A000000}"/>
    <cellStyle name="Millares 9" xfId="152" xr:uid="{00000000-0005-0000-0000-00003B000000}"/>
    <cellStyle name="Neutral 2" xfId="68" xr:uid="{00000000-0005-0000-0000-00003C000000}"/>
    <cellStyle name="No-definido" xfId="155" xr:uid="{00000000-0005-0000-0000-00003D000000}"/>
    <cellStyle name="Normal" xfId="0" builtinId="0"/>
    <cellStyle name="Normal 10" xfId="153" xr:uid="{00000000-0005-0000-0000-00003F000000}"/>
    <cellStyle name="Normal 11" xfId="157" xr:uid="{00000000-0005-0000-0000-000040000000}"/>
    <cellStyle name="Normal 2" xfId="3" xr:uid="{00000000-0005-0000-0000-000041000000}"/>
    <cellStyle name="Normal 2 2" xfId="7" xr:uid="{00000000-0005-0000-0000-000042000000}"/>
    <cellStyle name="Normal 2 3" xfId="70" xr:uid="{00000000-0005-0000-0000-000043000000}"/>
    <cellStyle name="Normal 2 3 2" xfId="71" xr:uid="{00000000-0005-0000-0000-000044000000}"/>
    <cellStyle name="Normal 2 3 3" xfId="72" xr:uid="{00000000-0005-0000-0000-000045000000}"/>
    <cellStyle name="Normal 2 4" xfId="69" xr:uid="{00000000-0005-0000-0000-000046000000}"/>
    <cellStyle name="Normal 3" xfId="73" xr:uid="{00000000-0005-0000-0000-000047000000}"/>
    <cellStyle name="Normal 3 2" xfId="11" xr:uid="{00000000-0005-0000-0000-000048000000}"/>
    <cellStyle name="Normal 4" xfId="74" xr:uid="{00000000-0005-0000-0000-000049000000}"/>
    <cellStyle name="Normal 4 2" xfId="75" xr:uid="{00000000-0005-0000-0000-00004A000000}"/>
    <cellStyle name="Normal 4 3" xfId="76" xr:uid="{00000000-0005-0000-0000-00004B000000}"/>
    <cellStyle name="Normal 5" xfId="77" xr:uid="{00000000-0005-0000-0000-00004C000000}"/>
    <cellStyle name="Normal 5 2" xfId="78" xr:uid="{00000000-0005-0000-0000-00004D000000}"/>
    <cellStyle name="Normal 5 3" xfId="79" xr:uid="{00000000-0005-0000-0000-00004E000000}"/>
    <cellStyle name="Normal 6" xfId="80" xr:uid="{00000000-0005-0000-0000-00004F000000}"/>
    <cellStyle name="Normal 7" xfId="10" xr:uid="{00000000-0005-0000-0000-000050000000}"/>
    <cellStyle name="Normal 7 2" xfId="81" xr:uid="{00000000-0005-0000-0000-000051000000}"/>
    <cellStyle name="Normal 7 3" xfId="82" xr:uid="{00000000-0005-0000-0000-000052000000}"/>
    <cellStyle name="Normal 8" xfId="13" xr:uid="{00000000-0005-0000-0000-000053000000}"/>
    <cellStyle name="Normal 8 2" xfId="83" xr:uid="{00000000-0005-0000-0000-000054000000}"/>
    <cellStyle name="Normal 8 3" xfId="84" xr:uid="{00000000-0005-0000-0000-000055000000}"/>
    <cellStyle name="Normal 9" xfId="6" xr:uid="{00000000-0005-0000-0000-000056000000}"/>
    <cellStyle name="Notas 2" xfId="85" xr:uid="{00000000-0005-0000-0000-000057000000}"/>
    <cellStyle name="Notas 3" xfId="86" xr:uid="{00000000-0005-0000-0000-000058000000}"/>
    <cellStyle name="Notas 3 2" xfId="87" xr:uid="{00000000-0005-0000-0000-000059000000}"/>
    <cellStyle name="Notas 3 3" xfId="88" xr:uid="{00000000-0005-0000-0000-00005A000000}"/>
    <cellStyle name="Porcentaje" xfId="2" builtinId="5"/>
    <cellStyle name="Porcentaje 2" xfId="89" xr:uid="{00000000-0005-0000-0000-00005C000000}"/>
    <cellStyle name="Porcentaje 3" xfId="90" xr:uid="{00000000-0005-0000-0000-00005D000000}"/>
    <cellStyle name="Porcentaje 4" xfId="156" xr:uid="{00000000-0005-0000-0000-00005E000000}"/>
    <cellStyle name="Salida 2" xfId="91" xr:uid="{00000000-0005-0000-0000-00005F000000}"/>
    <cellStyle name="SAPBEXaggData" xfId="92" xr:uid="{00000000-0005-0000-0000-000060000000}"/>
    <cellStyle name="SAPBEXaggDataEmph" xfId="93" xr:uid="{00000000-0005-0000-0000-000061000000}"/>
    <cellStyle name="SAPBEXaggItem" xfId="94" xr:uid="{00000000-0005-0000-0000-000062000000}"/>
    <cellStyle name="SAPBEXaggItemX" xfId="95" xr:uid="{00000000-0005-0000-0000-000063000000}"/>
    <cellStyle name="SAPBEXchaText" xfId="96" xr:uid="{00000000-0005-0000-0000-000064000000}"/>
    <cellStyle name="SAPBEXexcBad7" xfId="97" xr:uid="{00000000-0005-0000-0000-000065000000}"/>
    <cellStyle name="SAPBEXexcBad8" xfId="98" xr:uid="{00000000-0005-0000-0000-000066000000}"/>
    <cellStyle name="SAPBEXexcBad9" xfId="99" xr:uid="{00000000-0005-0000-0000-000067000000}"/>
    <cellStyle name="SAPBEXexcCritical4" xfId="100" xr:uid="{00000000-0005-0000-0000-000068000000}"/>
    <cellStyle name="SAPBEXexcCritical5" xfId="101" xr:uid="{00000000-0005-0000-0000-000069000000}"/>
    <cellStyle name="SAPBEXexcCritical6" xfId="102" xr:uid="{00000000-0005-0000-0000-00006A000000}"/>
    <cellStyle name="SAPBEXexcGood1" xfId="103" xr:uid="{00000000-0005-0000-0000-00006B000000}"/>
    <cellStyle name="SAPBEXexcGood2" xfId="104" xr:uid="{00000000-0005-0000-0000-00006C000000}"/>
    <cellStyle name="SAPBEXexcGood3" xfId="105" xr:uid="{00000000-0005-0000-0000-00006D000000}"/>
    <cellStyle name="SAPBEXfilterDrill" xfId="106" xr:uid="{00000000-0005-0000-0000-00006E000000}"/>
    <cellStyle name="SAPBEXfilterItem" xfId="107" xr:uid="{00000000-0005-0000-0000-00006F000000}"/>
    <cellStyle name="SAPBEXfilterText" xfId="108" xr:uid="{00000000-0005-0000-0000-000070000000}"/>
    <cellStyle name="SAPBEXformats" xfId="109" xr:uid="{00000000-0005-0000-0000-000071000000}"/>
    <cellStyle name="SAPBEXheaderItem" xfId="110" xr:uid="{00000000-0005-0000-0000-000072000000}"/>
    <cellStyle name="SAPBEXheaderText" xfId="111" xr:uid="{00000000-0005-0000-0000-000073000000}"/>
    <cellStyle name="SAPBEXHLevel0" xfId="4" xr:uid="{00000000-0005-0000-0000-000074000000}"/>
    <cellStyle name="SAPBEXHLevel0X" xfId="112" xr:uid="{00000000-0005-0000-0000-000075000000}"/>
    <cellStyle name="SAPBEXHLevel0X 2" xfId="113" xr:uid="{00000000-0005-0000-0000-000076000000}"/>
    <cellStyle name="SAPBEXHLevel0X 2 2" xfId="114" xr:uid="{00000000-0005-0000-0000-000077000000}"/>
    <cellStyle name="SAPBEXHLevel0X 2 3" xfId="115" xr:uid="{00000000-0005-0000-0000-000078000000}"/>
    <cellStyle name="SAPBEXHLevel1" xfId="116" xr:uid="{00000000-0005-0000-0000-000079000000}"/>
    <cellStyle name="SAPBEXHLevel1X" xfId="117" xr:uid="{00000000-0005-0000-0000-00007A000000}"/>
    <cellStyle name="SAPBEXHLevel1X 2" xfId="118" xr:uid="{00000000-0005-0000-0000-00007B000000}"/>
    <cellStyle name="SAPBEXHLevel1X 2 2" xfId="119" xr:uid="{00000000-0005-0000-0000-00007C000000}"/>
    <cellStyle name="SAPBEXHLevel1X 2 3" xfId="120" xr:uid="{00000000-0005-0000-0000-00007D000000}"/>
    <cellStyle name="SAPBEXHLevel2" xfId="121" xr:uid="{00000000-0005-0000-0000-00007E000000}"/>
    <cellStyle name="SAPBEXHLevel2X" xfId="122" xr:uid="{00000000-0005-0000-0000-00007F000000}"/>
    <cellStyle name="SAPBEXHLevel2X 2" xfId="123" xr:uid="{00000000-0005-0000-0000-000080000000}"/>
    <cellStyle name="SAPBEXHLevel2X 2 2" xfId="124" xr:uid="{00000000-0005-0000-0000-000081000000}"/>
    <cellStyle name="SAPBEXHLevel2X 2 3" xfId="125" xr:uid="{00000000-0005-0000-0000-000082000000}"/>
    <cellStyle name="SAPBEXHLevel3" xfId="126" xr:uid="{00000000-0005-0000-0000-000083000000}"/>
    <cellStyle name="SAPBEXHLevel3X" xfId="127" xr:uid="{00000000-0005-0000-0000-000084000000}"/>
    <cellStyle name="SAPBEXHLevel3X 2" xfId="128" xr:uid="{00000000-0005-0000-0000-000085000000}"/>
    <cellStyle name="SAPBEXHLevel3X 2 2" xfId="129" xr:uid="{00000000-0005-0000-0000-000086000000}"/>
    <cellStyle name="SAPBEXHLevel3X 2 3" xfId="130" xr:uid="{00000000-0005-0000-0000-000087000000}"/>
    <cellStyle name="SAPBEXinputData" xfId="131" xr:uid="{00000000-0005-0000-0000-000088000000}"/>
    <cellStyle name="SAPBEXinputData 2" xfId="132" xr:uid="{00000000-0005-0000-0000-000089000000}"/>
    <cellStyle name="SAPBEXinputData 2 2" xfId="133" xr:uid="{00000000-0005-0000-0000-00008A000000}"/>
    <cellStyle name="SAPBEXinputData 2 3" xfId="134" xr:uid="{00000000-0005-0000-0000-00008B000000}"/>
    <cellStyle name="SAPBEXItemHeader" xfId="135" xr:uid="{00000000-0005-0000-0000-00008C000000}"/>
    <cellStyle name="SAPBEXresData" xfId="136" xr:uid="{00000000-0005-0000-0000-00008D000000}"/>
    <cellStyle name="SAPBEXresDataEmph" xfId="137" xr:uid="{00000000-0005-0000-0000-00008E000000}"/>
    <cellStyle name="SAPBEXresItem" xfId="138" xr:uid="{00000000-0005-0000-0000-00008F000000}"/>
    <cellStyle name="SAPBEXresItemX" xfId="139" xr:uid="{00000000-0005-0000-0000-000090000000}"/>
    <cellStyle name="SAPBEXstdData" xfId="5" xr:uid="{00000000-0005-0000-0000-000091000000}"/>
    <cellStyle name="SAPBEXstdDataEmph" xfId="140" xr:uid="{00000000-0005-0000-0000-000092000000}"/>
    <cellStyle name="SAPBEXstdItem" xfId="141" xr:uid="{00000000-0005-0000-0000-000093000000}"/>
    <cellStyle name="SAPBEXstdItemX" xfId="142" xr:uid="{00000000-0005-0000-0000-000094000000}"/>
    <cellStyle name="SAPBEXtitle" xfId="143" xr:uid="{00000000-0005-0000-0000-000095000000}"/>
    <cellStyle name="SAPBEXunassignedItem" xfId="144" xr:uid="{00000000-0005-0000-0000-000096000000}"/>
    <cellStyle name="SAPBEXundefined" xfId="145" xr:uid="{00000000-0005-0000-0000-000097000000}"/>
    <cellStyle name="Sheet Title" xfId="146" xr:uid="{00000000-0005-0000-0000-000098000000}"/>
    <cellStyle name="Texto de advertencia 2" xfId="147" xr:uid="{00000000-0005-0000-0000-000099000000}"/>
    <cellStyle name="Título 1 2" xfId="148" xr:uid="{00000000-0005-0000-0000-00009A000000}"/>
    <cellStyle name="Título 2 2" xfId="149" xr:uid="{00000000-0005-0000-0000-00009B000000}"/>
    <cellStyle name="Título 3 2" xfId="150" xr:uid="{00000000-0005-0000-0000-00009C000000}"/>
    <cellStyle name="Total 2" xfId="151" xr:uid="{00000000-0005-0000-0000-00009D000000}"/>
  </cellStyles>
  <dxfs count="0"/>
  <tableStyles count="0" defaultTableStyle="TableStyleMedium2" defaultPivotStyle="PivotStyleLight16"/>
  <colors>
    <mruColors>
      <color rgb="FFDA291C"/>
      <color rgb="FFFFFF99"/>
      <color rgb="FFCCFFFF"/>
      <color rgb="FFE5FFE5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70</xdr:row>
      <xdr:rowOff>99486</xdr:rowOff>
    </xdr:from>
    <xdr:to>
      <xdr:col>9</xdr:col>
      <xdr:colOff>88900</xdr:colOff>
      <xdr:row>115</xdr:row>
      <xdr:rowOff>6349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589656-DB26-4E3E-AF07-6AF7A83D41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41" t="14323" r="32478" b="6593"/>
        <a:stretch/>
      </xdr:blipFill>
      <xdr:spPr>
        <a:xfrm>
          <a:off x="1085850" y="10576986"/>
          <a:ext cx="10013950" cy="70506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RACI&#211;N%20DE%20EQUIPO\Christian%20Vargas%20Salas\2018\19.%20Finanzas\Diciembre\EEFF.%20Actualizados%20Enero%20-%20Dic%202018%20SAP%20-%20v1%20con%20ajustes%20NIIF%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a Dic 2018"/>
      <sheetName val="ER Dic 2017 y Dic 2018"/>
      <sheetName val="EBITDA"/>
      <sheetName val="ER MENSUAL Soles"/>
      <sheetName val="ER MENSUAL Dólares"/>
      <sheetName val="ESF MENSUAL Dólares"/>
      <sheetName val="ESF MENSUAL Soles"/>
    </sheetNames>
    <sheetDataSet>
      <sheetData sheetId="0" refreshError="1"/>
      <sheetData sheetId="1" refreshError="1"/>
      <sheetData sheetId="2" refreshError="1"/>
      <sheetData sheetId="3">
        <row r="14">
          <cell r="D14">
            <v>11199109314.190001</v>
          </cell>
          <cell r="P14">
            <v>12976762284.499998</v>
          </cell>
          <cell r="AB14">
            <v>16062659897.57</v>
          </cell>
        </row>
        <row r="30">
          <cell r="D30">
            <v>-468182899.863078</v>
          </cell>
          <cell r="P30">
            <v>-228620716.05897546</v>
          </cell>
          <cell r="AB30">
            <v>-254854332.16000235</v>
          </cell>
        </row>
      </sheetData>
      <sheetData sheetId="4">
        <row r="14">
          <cell r="D14">
            <v>3317737933.9399996</v>
          </cell>
          <cell r="P14">
            <v>3979292507.519999</v>
          </cell>
          <cell r="AB14">
            <v>4884005736.8999996</v>
          </cell>
        </row>
        <row r="30">
          <cell r="D30">
            <v>-139522290.76555899</v>
          </cell>
          <cell r="P30">
            <v>-70206193.959999993</v>
          </cell>
          <cell r="AB30">
            <v>-77423957.980000615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pageSetUpPr fitToPage="1"/>
  </sheetPr>
  <dimension ref="A1:AD86"/>
  <sheetViews>
    <sheetView showGridLines="0" tabSelected="1" view="pageLayout" topLeftCell="A3" zoomScaleNormal="70" zoomScaleSheetLayoutView="80" workbookViewId="0">
      <selection activeCell="C15" sqref="C15"/>
    </sheetView>
  </sheetViews>
  <sheetFormatPr baseColWidth="10" defaultRowHeight="14.25" outlineLevelCol="1"/>
  <cols>
    <col min="1" max="1" width="2.7109375" style="45" customWidth="1"/>
    <col min="2" max="2" width="3.7109375" style="45" customWidth="1"/>
    <col min="3" max="3" width="38.5703125" style="45" customWidth="1"/>
    <col min="4" max="4" width="8.140625" style="45" customWidth="1"/>
    <col min="5" max="5" width="1.28515625" style="45" customWidth="1"/>
    <col min="6" max="7" width="13.28515625" style="45" customWidth="1"/>
    <col min="8" max="8" width="12.7109375" style="45" customWidth="1"/>
    <col min="9" max="9" width="18" style="45" customWidth="1"/>
    <col min="10" max="10" width="14.7109375" style="45" customWidth="1"/>
    <col min="11" max="11" width="10.140625" style="45" customWidth="1"/>
    <col min="12" max="16" width="10.140625" style="45" hidden="1" customWidth="1" outlineLevel="1"/>
    <col min="17" max="17" width="10.140625" style="45" hidden="1" customWidth="1" collapsed="1"/>
    <col min="18" max="19" width="10.140625" style="45" hidden="1" customWidth="1"/>
    <col min="20" max="21" width="10.140625" style="45" customWidth="1"/>
    <col min="22" max="22" width="10.140625" style="45" customWidth="1" outlineLevel="1"/>
    <col min="23" max="23" width="11.7109375" style="45" bestFit="1" customWidth="1"/>
    <col min="24" max="24" width="11" style="45" bestFit="1" customWidth="1" outlineLevel="1"/>
    <col min="25" max="25" width="11.7109375" style="45" bestFit="1" customWidth="1"/>
    <col min="26" max="26" width="11" style="45" customWidth="1"/>
    <col min="27" max="27" width="16.140625" style="45" bestFit="1" customWidth="1"/>
    <col min="28" max="28" width="15.28515625" style="45" bestFit="1" customWidth="1"/>
    <col min="29" max="29" width="11.42578125" style="45"/>
    <col min="30" max="30" width="0" style="45" hidden="1" customWidth="1"/>
    <col min="31" max="31" width="34.140625" style="45" bestFit="1" customWidth="1"/>
    <col min="32" max="32" width="14" style="45" customWidth="1"/>
    <col min="33" max="34" width="12" style="45" bestFit="1" customWidth="1"/>
    <col min="35" max="35" width="12.85546875" style="45" bestFit="1" customWidth="1"/>
    <col min="36" max="36" width="13" style="45" customWidth="1"/>
    <col min="37" max="37" width="16" style="45" bestFit="1" customWidth="1"/>
    <col min="38" max="38" width="16.140625" style="45" bestFit="1" customWidth="1"/>
    <col min="39" max="41" width="16" style="45" bestFit="1" customWidth="1"/>
    <col min="42" max="42" width="19.28515625" style="45" customWidth="1"/>
    <col min="43" max="16384" width="11.42578125" style="45"/>
  </cols>
  <sheetData>
    <row r="1" spans="1:27" ht="20.25" hidden="1">
      <c r="A1" s="42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7" ht="19.5" hidden="1" customHeight="1">
      <c r="A2" s="42"/>
      <c r="B2" s="46" t="s">
        <v>131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7" ht="19.5" customHeight="1">
      <c r="A3" s="4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7" ht="22.9" customHeight="1">
      <c r="A4" s="42"/>
      <c r="B4" s="48" t="s">
        <v>141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7" ht="9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7" ht="9" customHeight="1"/>
    <row r="7" spans="1:27" ht="17.25">
      <c r="A7" s="33"/>
      <c r="B7" s="93" t="s">
        <v>1</v>
      </c>
      <c r="C7" s="93"/>
      <c r="D7" s="50" t="s">
        <v>49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29"/>
    </row>
    <row r="8" spans="1:27" ht="18" thickBot="1">
      <c r="A8" s="33"/>
      <c r="B8" s="94"/>
      <c r="C8" s="94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29"/>
    </row>
    <row r="9" spans="1:27" ht="13.5" customHeight="1">
      <c r="A9" s="33"/>
    </row>
    <row r="10" spans="1:27" ht="24" customHeight="1" thickBot="1">
      <c r="A10" s="33"/>
      <c r="B10" s="94" t="s">
        <v>65</v>
      </c>
      <c r="C10" s="94"/>
      <c r="D10" s="94"/>
      <c r="E10" s="30"/>
      <c r="F10" s="95" t="s">
        <v>2</v>
      </c>
      <c r="G10" s="95"/>
      <c r="H10" s="95"/>
      <c r="I10" s="105" t="s">
        <v>13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7" ht="26.25" customHeight="1" thickBot="1">
      <c r="A11" s="33"/>
      <c r="B11" s="98" t="s">
        <v>12</v>
      </c>
      <c r="C11" s="99"/>
      <c r="D11" s="107"/>
      <c r="E11" s="30"/>
      <c r="F11" s="100"/>
      <c r="G11" s="100"/>
      <c r="H11" s="100"/>
      <c r="I11" s="52" t="s">
        <v>76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31"/>
      <c r="Y11" s="31"/>
      <c r="Z11" s="31"/>
      <c r="AA11" s="31"/>
    </row>
    <row r="12" spans="1:27" ht="26.25" customHeight="1" thickBot="1">
      <c r="A12" s="33"/>
      <c r="B12" s="98" t="s">
        <v>3</v>
      </c>
      <c r="C12" s="98"/>
      <c r="D12" s="108" t="s">
        <v>8</v>
      </c>
      <c r="E12" s="30"/>
      <c r="F12" s="96"/>
      <c r="G12" s="97" t="s">
        <v>4</v>
      </c>
      <c r="H12" s="109">
        <v>2015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31"/>
      <c r="Y12" s="31"/>
      <c r="Z12" s="31"/>
      <c r="AA12" s="31"/>
    </row>
    <row r="13" spans="1:27" ht="26.25" customHeight="1" thickBot="1">
      <c r="A13" s="33"/>
      <c r="B13" s="98" t="s">
        <v>11</v>
      </c>
      <c r="C13" s="98"/>
      <c r="D13" s="108"/>
      <c r="E13" s="30"/>
      <c r="F13" s="101"/>
      <c r="G13" s="102" t="s">
        <v>5</v>
      </c>
      <c r="H13" s="103">
        <v>2030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31"/>
      <c r="Y13" s="31"/>
      <c r="Z13" s="31"/>
      <c r="AA13" s="31"/>
    </row>
    <row r="14" spans="1:27" ht="24" customHeight="1" thickBot="1">
      <c r="A14" s="33"/>
      <c r="B14" s="98" t="s">
        <v>9</v>
      </c>
      <c r="C14" s="98"/>
      <c r="D14" s="106"/>
      <c r="E14" s="30"/>
      <c r="F14" s="53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27" ht="13.5" customHeight="1">
      <c r="A15" s="33"/>
      <c r="B15" s="34"/>
      <c r="C15" s="32"/>
      <c r="D15" s="32"/>
      <c r="E15" s="32"/>
      <c r="F15" s="32"/>
      <c r="G15" s="32"/>
      <c r="H15" s="32"/>
      <c r="I15" s="32"/>
      <c r="K15" s="33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3"/>
    </row>
    <row r="16" spans="1:27" ht="21" customHeight="1">
      <c r="A16" s="33"/>
      <c r="B16" s="93" t="s">
        <v>6</v>
      </c>
      <c r="C16" s="93"/>
      <c r="D16" s="54" t="s">
        <v>77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35"/>
      <c r="Y16" s="35"/>
      <c r="Z16" s="35"/>
      <c r="AA16" s="35"/>
    </row>
    <row r="17" spans="1:30" ht="21" customHeight="1">
      <c r="A17" s="33"/>
      <c r="B17" s="93"/>
      <c r="C17" s="9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35"/>
      <c r="Y17" s="35"/>
      <c r="Z17" s="35"/>
      <c r="AA17" s="35"/>
    </row>
    <row r="18" spans="1:30" ht="21" customHeight="1" thickBot="1">
      <c r="A18" s="33"/>
      <c r="B18" s="94"/>
      <c r="C18" s="94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35"/>
      <c r="Y18" s="35"/>
      <c r="Z18" s="35"/>
      <c r="AA18" s="35"/>
    </row>
    <row r="19" spans="1:30" ht="13.5" customHeight="1">
      <c r="A19" s="33"/>
      <c r="X19" s="55"/>
      <c r="AA19" s="56"/>
    </row>
    <row r="20" spans="1:30" ht="16.5" customHeight="1">
      <c r="A20" s="33"/>
      <c r="B20" s="86" t="s">
        <v>7</v>
      </c>
      <c r="C20" s="86"/>
      <c r="D20" s="87"/>
      <c r="E20" s="86" t="s">
        <v>41</v>
      </c>
      <c r="F20" s="86"/>
      <c r="G20" s="86"/>
      <c r="H20" s="86"/>
      <c r="I20" s="88" t="s">
        <v>40</v>
      </c>
      <c r="J20" s="86"/>
      <c r="K20" s="89" t="s">
        <v>42</v>
      </c>
      <c r="L20" s="89">
        <v>2005</v>
      </c>
      <c r="M20" s="89" t="s">
        <v>43</v>
      </c>
      <c r="N20" s="90"/>
      <c r="O20" s="90"/>
      <c r="P20" s="90"/>
      <c r="Q20" s="90"/>
      <c r="R20" s="90"/>
      <c r="S20" s="90"/>
      <c r="T20" s="90"/>
      <c r="U20" s="90"/>
      <c r="V20" s="88" t="s">
        <v>45</v>
      </c>
      <c r="W20" s="88"/>
      <c r="X20" s="88" t="s">
        <v>44</v>
      </c>
      <c r="Y20" s="88"/>
      <c r="Z20" s="91" t="s">
        <v>46</v>
      </c>
    </row>
    <row r="21" spans="1:30" ht="16.5" customHeight="1">
      <c r="A21" s="33"/>
      <c r="B21" s="86"/>
      <c r="C21" s="86"/>
      <c r="D21" s="87"/>
      <c r="E21" s="86"/>
      <c r="F21" s="86"/>
      <c r="G21" s="86"/>
      <c r="H21" s="86"/>
      <c r="I21" s="88"/>
      <c r="J21" s="86"/>
      <c r="K21" s="89"/>
      <c r="L21" s="89"/>
      <c r="M21" s="89"/>
      <c r="N21" s="90">
        <v>2007</v>
      </c>
      <c r="O21" s="90">
        <v>2008</v>
      </c>
      <c r="P21" s="90">
        <v>2010</v>
      </c>
      <c r="Q21" s="90">
        <v>2014</v>
      </c>
      <c r="R21" s="90">
        <v>2015</v>
      </c>
      <c r="S21" s="90">
        <v>2016</v>
      </c>
      <c r="T21" s="90">
        <v>2019</v>
      </c>
      <c r="U21" s="90">
        <v>2020</v>
      </c>
      <c r="V21" s="88">
        <v>2021</v>
      </c>
      <c r="W21" s="88"/>
      <c r="X21" s="88">
        <v>2021</v>
      </c>
      <c r="Y21" s="88"/>
      <c r="Z21" s="91"/>
    </row>
    <row r="22" spans="1:30" ht="21.6" customHeight="1">
      <c r="B22" s="113"/>
      <c r="C22" s="113"/>
      <c r="D22" s="114"/>
      <c r="E22" s="113"/>
      <c r="F22" s="113"/>
      <c r="G22" s="113"/>
      <c r="H22" s="113"/>
      <c r="I22" s="113"/>
      <c r="J22" s="113"/>
      <c r="K22" s="115"/>
      <c r="L22" s="115"/>
      <c r="M22" s="115"/>
      <c r="N22" s="116"/>
      <c r="O22" s="116"/>
      <c r="P22" s="116"/>
      <c r="Q22" s="116"/>
      <c r="R22" s="116"/>
      <c r="S22" s="116"/>
      <c r="T22" s="116"/>
      <c r="U22" s="116"/>
      <c r="V22" s="116" t="s">
        <v>142</v>
      </c>
      <c r="W22" s="116" t="s">
        <v>143</v>
      </c>
      <c r="X22" s="116" t="s">
        <v>142</v>
      </c>
      <c r="Y22" s="116" t="s">
        <v>143</v>
      </c>
      <c r="Z22" s="117" t="s">
        <v>10</v>
      </c>
    </row>
    <row r="23" spans="1:30" ht="41.25" customHeight="1">
      <c r="B23" s="112">
        <v>1</v>
      </c>
      <c r="C23" s="118" t="s">
        <v>78</v>
      </c>
      <c r="D23" s="111">
        <v>1</v>
      </c>
      <c r="E23" s="120" t="s">
        <v>50</v>
      </c>
      <c r="F23" s="120"/>
      <c r="G23" s="120"/>
      <c r="H23" s="120"/>
      <c r="I23" s="121" t="s">
        <v>57</v>
      </c>
      <c r="J23" s="122"/>
      <c r="K23" s="123" t="s">
        <v>133</v>
      </c>
      <c r="L23" s="124">
        <v>2.5830489728488204</v>
      </c>
      <c r="M23" s="125">
        <v>2.7169655139352127</v>
      </c>
      <c r="N23" s="125">
        <v>2.4082607084732617</v>
      </c>
      <c r="O23" s="125">
        <v>2.2261426738578525</v>
      </c>
      <c r="P23" s="125">
        <v>2.7446175464187128</v>
      </c>
      <c r="Q23" s="125">
        <v>2.491885264333622</v>
      </c>
      <c r="R23" s="125">
        <v>2.6261382607178732</v>
      </c>
      <c r="S23" s="125">
        <v>2.4279213442369727</v>
      </c>
      <c r="T23" s="125">
        <v>2.4981605331684595</v>
      </c>
      <c r="U23" s="125">
        <v>2.8297429596362829</v>
      </c>
      <c r="V23" s="126">
        <v>2.8506815739722722</v>
      </c>
      <c r="W23" s="126">
        <v>2.6621600817662077</v>
      </c>
      <c r="X23" s="127">
        <v>4.7378995365853651</v>
      </c>
      <c r="Y23" s="127">
        <v>3.2670924247226623</v>
      </c>
      <c r="Z23" s="128">
        <v>0.81484076226958713</v>
      </c>
      <c r="AA23" s="61"/>
      <c r="AB23" s="62"/>
      <c r="AC23" s="62"/>
      <c r="AD23" s="63">
        <v>0.92997473962803012</v>
      </c>
    </row>
    <row r="24" spans="1:30" ht="41.25" customHeight="1">
      <c r="B24" s="112"/>
      <c r="C24" s="57"/>
      <c r="D24" s="111">
        <v>2</v>
      </c>
      <c r="E24" s="36" t="s">
        <v>20</v>
      </c>
      <c r="F24" s="36"/>
      <c r="G24" s="36"/>
      <c r="H24" s="36"/>
      <c r="I24" s="129" t="s">
        <v>57</v>
      </c>
      <c r="J24" s="130"/>
      <c r="K24" s="131" t="s">
        <v>133</v>
      </c>
      <c r="L24" s="132">
        <v>1.51</v>
      </c>
      <c r="M24" s="132">
        <v>1.4929789658392518</v>
      </c>
      <c r="N24" s="132">
        <v>1.5652610731282572</v>
      </c>
      <c r="O24" s="132">
        <v>1.5767809894848477</v>
      </c>
      <c r="P24" s="132">
        <v>2.0388562372030385</v>
      </c>
      <c r="Q24" s="133">
        <v>1.829578239929341</v>
      </c>
      <c r="R24" s="133">
        <v>1.7167567326014346</v>
      </c>
      <c r="S24" s="133">
        <v>1.7900835291026358</v>
      </c>
      <c r="T24" s="133">
        <v>2.1825834696410773</v>
      </c>
      <c r="U24" s="133">
        <v>2.7700676566452977</v>
      </c>
      <c r="V24" s="134">
        <v>2.436548784808314</v>
      </c>
      <c r="W24" s="134">
        <v>2.4876967543966066</v>
      </c>
      <c r="X24" s="135">
        <v>2.9860206670719447</v>
      </c>
      <c r="Y24" s="135">
        <v>3.0287391975691951</v>
      </c>
      <c r="Z24" s="136">
        <v>0.82136380590087843</v>
      </c>
      <c r="AA24" s="61"/>
      <c r="AB24" s="62"/>
      <c r="AC24" s="62"/>
      <c r="AD24" s="63">
        <v>1</v>
      </c>
    </row>
    <row r="25" spans="1:30" ht="41.25" customHeight="1">
      <c r="B25" s="112"/>
      <c r="C25" s="57"/>
      <c r="D25" s="111">
        <v>3</v>
      </c>
      <c r="E25" s="36" t="s">
        <v>52</v>
      </c>
      <c r="F25" s="36"/>
      <c r="G25" s="36"/>
      <c r="H25" s="36"/>
      <c r="I25" s="137" t="s">
        <v>58</v>
      </c>
      <c r="J25" s="137"/>
      <c r="K25" s="138" t="s">
        <v>10</v>
      </c>
      <c r="L25" s="139">
        <v>0</v>
      </c>
      <c r="M25" s="139">
        <v>0</v>
      </c>
      <c r="N25" s="140">
        <v>0</v>
      </c>
      <c r="O25" s="140">
        <v>2.5064217041278853</v>
      </c>
      <c r="P25" s="140">
        <v>3.1829234233486612</v>
      </c>
      <c r="Q25" s="141">
        <v>4.0845490315024531</v>
      </c>
      <c r="R25" s="141">
        <v>4.8218753385662136</v>
      </c>
      <c r="S25" s="141">
        <v>4.1528887719189891</v>
      </c>
      <c r="T25" s="141">
        <v>3.593057888993203</v>
      </c>
      <c r="U25" s="141">
        <v>4.2603689531366431</v>
      </c>
      <c r="V25" s="142">
        <v>4.1800588400749978</v>
      </c>
      <c r="W25" s="142">
        <v>4.3328657403046718</v>
      </c>
      <c r="X25" s="141">
        <v>3.2088972689457527</v>
      </c>
      <c r="Y25" s="141">
        <v>3.1099418022359075</v>
      </c>
      <c r="Z25" s="143">
        <v>1</v>
      </c>
      <c r="AA25" s="65"/>
      <c r="AB25" s="66"/>
      <c r="AC25" s="66"/>
      <c r="AD25" s="63">
        <v>0.97002283139533363</v>
      </c>
    </row>
    <row r="26" spans="1:30" ht="41.25" customHeight="1">
      <c r="B26" s="112"/>
      <c r="C26" s="57"/>
      <c r="D26" s="111">
        <v>4</v>
      </c>
      <c r="E26" s="36" t="s">
        <v>115</v>
      </c>
      <c r="F26" s="36"/>
      <c r="G26" s="36"/>
      <c r="H26" s="36"/>
      <c r="I26" s="137" t="s">
        <v>59</v>
      </c>
      <c r="J26" s="137"/>
      <c r="K26" s="138" t="s">
        <v>10</v>
      </c>
      <c r="L26" s="139" t="e">
        <v>#REF!</v>
      </c>
      <c r="M26" s="139" t="e">
        <v>#REF!</v>
      </c>
      <c r="N26" s="140">
        <v>0</v>
      </c>
      <c r="O26" s="140">
        <v>2.5743063220393365</v>
      </c>
      <c r="P26" s="140">
        <v>2.5655872932271508</v>
      </c>
      <c r="Q26" s="141">
        <v>3.4450589328977181</v>
      </c>
      <c r="R26" s="141">
        <v>3.8707887528228353</v>
      </c>
      <c r="S26" s="141">
        <v>1.6277723197676854</v>
      </c>
      <c r="T26" s="141">
        <v>1.5808333850846852</v>
      </c>
      <c r="U26" s="141">
        <v>2.1105045014537609</v>
      </c>
      <c r="V26" s="142">
        <v>1.8254265345087322</v>
      </c>
      <c r="W26" s="142">
        <v>1.8982218961880479</v>
      </c>
      <c r="X26" s="141">
        <v>1.4255576831107664</v>
      </c>
      <c r="Y26" s="141">
        <v>1.6353599328979724</v>
      </c>
      <c r="Z26" s="143">
        <v>1</v>
      </c>
      <c r="AA26" s="65"/>
      <c r="AB26" s="66"/>
      <c r="AC26" s="66"/>
      <c r="AD26" s="63">
        <v>0.98737412428107774</v>
      </c>
    </row>
    <row r="27" spans="1:30" ht="41.25" customHeight="1">
      <c r="B27" s="112"/>
      <c r="C27" s="57"/>
      <c r="D27" s="111">
        <v>5</v>
      </c>
      <c r="E27" s="36" t="s">
        <v>47</v>
      </c>
      <c r="F27" s="36"/>
      <c r="G27" s="36"/>
      <c r="H27" s="36"/>
      <c r="I27" s="137" t="s">
        <v>36</v>
      </c>
      <c r="J27" s="137"/>
      <c r="K27" s="138" t="s">
        <v>31</v>
      </c>
      <c r="L27" s="139">
        <v>12.805674398352252</v>
      </c>
      <c r="M27" s="139">
        <v>13.360956112719814</v>
      </c>
      <c r="N27" s="140">
        <v>15.206158193831907</v>
      </c>
      <c r="O27" s="140">
        <v>13.639016313096949</v>
      </c>
      <c r="P27" s="140">
        <v>15.365746767439795</v>
      </c>
      <c r="Q27" s="141">
        <v>16.61939938262276</v>
      </c>
      <c r="R27" s="141">
        <v>17.853614838861098</v>
      </c>
      <c r="S27" s="141">
        <v>18.720433254088732</v>
      </c>
      <c r="T27" s="141">
        <v>20.562963471614101</v>
      </c>
      <c r="U27" s="141">
        <v>27.922424896487868</v>
      </c>
      <c r="V27" s="142">
        <v>17.463327872522317</v>
      </c>
      <c r="W27" s="142">
        <v>17.840871389938219</v>
      </c>
      <c r="X27" s="141">
        <v>19.964296065888348</v>
      </c>
      <c r="Y27" s="141">
        <v>20.002946739434819</v>
      </c>
      <c r="Z27" s="143">
        <v>0.89191215786051281</v>
      </c>
      <c r="AA27" s="65"/>
      <c r="AB27" s="66"/>
      <c r="AC27" s="66"/>
      <c r="AD27" s="63">
        <v>0.85519996709767532</v>
      </c>
    </row>
    <row r="28" spans="1:30" ht="41.25" customHeight="1">
      <c r="B28" s="112"/>
      <c r="C28" s="119"/>
      <c r="D28" s="111">
        <v>6</v>
      </c>
      <c r="E28" s="36" t="s">
        <v>34</v>
      </c>
      <c r="F28" s="36"/>
      <c r="G28" s="36"/>
      <c r="H28" s="36"/>
      <c r="I28" s="137" t="s">
        <v>35</v>
      </c>
      <c r="J28" s="137"/>
      <c r="K28" s="138" t="s">
        <v>10</v>
      </c>
      <c r="L28" s="139">
        <v>9.6141712177505205</v>
      </c>
      <c r="M28" s="139">
        <v>19.490847149111513</v>
      </c>
      <c r="N28" s="140">
        <v>-2.3816174369070713</v>
      </c>
      <c r="O28" s="140">
        <v>10.325966441591452</v>
      </c>
      <c r="P28" s="140">
        <v>-0.3455584310815023</v>
      </c>
      <c r="Q28" s="141">
        <v>9.9741387677992837</v>
      </c>
      <c r="R28" s="141">
        <v>2.8209632862151968</v>
      </c>
      <c r="S28" s="141">
        <v>4.9130457216281478</v>
      </c>
      <c r="T28" s="141">
        <v>3.7413600447468101</v>
      </c>
      <c r="U28" s="141">
        <v>3.1921009762343111E-3</v>
      </c>
      <c r="V28" s="142">
        <v>0.29449663301518286</v>
      </c>
      <c r="W28" s="142">
        <v>0.80589095813406786</v>
      </c>
      <c r="X28" s="141">
        <v>0.97302857782306429</v>
      </c>
      <c r="Y28" s="141">
        <v>2.4982504190052959</v>
      </c>
      <c r="Z28" s="143">
        <v>1</v>
      </c>
      <c r="AA28" s="65"/>
      <c r="AB28" s="66"/>
      <c r="AC28" s="66"/>
      <c r="AD28" s="63">
        <v>1</v>
      </c>
    </row>
    <row r="29" spans="1:30" ht="67.5" customHeight="1" thickBot="1">
      <c r="B29" s="144">
        <v>2</v>
      </c>
      <c r="C29" s="145" t="s">
        <v>79</v>
      </c>
      <c r="D29" s="144">
        <v>7</v>
      </c>
      <c r="E29" s="146" t="s">
        <v>116</v>
      </c>
      <c r="F29" s="146"/>
      <c r="G29" s="146"/>
      <c r="H29" s="146"/>
      <c r="I29" s="147" t="s">
        <v>60</v>
      </c>
      <c r="J29" s="147"/>
      <c r="K29" s="148" t="s">
        <v>61</v>
      </c>
      <c r="L29" s="149">
        <v>0</v>
      </c>
      <c r="M29" s="149">
        <v>2.2200000000000002</v>
      </c>
      <c r="N29" s="150">
        <v>3.21</v>
      </c>
      <c r="O29" s="150">
        <v>17.59</v>
      </c>
      <c r="P29" s="150">
        <v>2.8</v>
      </c>
      <c r="Q29" s="151">
        <v>29.25</v>
      </c>
      <c r="R29" s="151">
        <v>52.03</v>
      </c>
      <c r="S29" s="151">
        <v>66.569999999999993</v>
      </c>
      <c r="T29" s="151">
        <v>85.27</v>
      </c>
      <c r="U29" s="151">
        <v>92.74</v>
      </c>
      <c r="V29" s="152">
        <v>3.3100000000000023</v>
      </c>
      <c r="W29" s="152">
        <v>96.75</v>
      </c>
      <c r="X29" s="151">
        <v>1.0799999999999983</v>
      </c>
      <c r="Y29" s="151">
        <v>95.27</v>
      </c>
      <c r="Z29" s="153">
        <v>0.98470284237726091</v>
      </c>
      <c r="AA29" s="66"/>
      <c r="AB29" s="66"/>
      <c r="AC29" s="66"/>
      <c r="AD29" s="63">
        <v>0.98833510074231179</v>
      </c>
    </row>
    <row r="30" spans="1:30" ht="61.15" hidden="1" customHeight="1">
      <c r="B30" s="58">
        <v>4</v>
      </c>
      <c r="C30" s="68" t="s">
        <v>54</v>
      </c>
      <c r="D30" s="58">
        <v>9</v>
      </c>
      <c r="E30" s="59" t="s">
        <v>55</v>
      </c>
      <c r="F30" s="59"/>
      <c r="G30" s="59"/>
      <c r="H30" s="59"/>
      <c r="I30" s="69" t="s">
        <v>56</v>
      </c>
      <c r="J30" s="70"/>
      <c r="K30" s="60" t="s">
        <v>61</v>
      </c>
      <c r="L30" s="67" t="e">
        <v>#REF!</v>
      </c>
      <c r="M30" s="67" t="e">
        <v>#REF!</v>
      </c>
      <c r="N30" s="67" t="e">
        <v>#REF!</v>
      </c>
      <c r="O30" s="67" t="e">
        <v>#REF!</v>
      </c>
      <c r="P30" s="67">
        <v>0</v>
      </c>
      <c r="Q30" s="67">
        <v>100</v>
      </c>
      <c r="R30" s="67">
        <v>0</v>
      </c>
      <c r="S30" s="67"/>
      <c r="T30" s="67"/>
      <c r="U30" s="67"/>
      <c r="V30" s="64" t="e">
        <v>#REF!</v>
      </c>
      <c r="W30" s="64" t="e">
        <v>#REF!</v>
      </c>
      <c r="X30" s="71">
        <v>0</v>
      </c>
      <c r="Y30" s="64">
        <v>0</v>
      </c>
      <c r="Z30" s="72" t="e">
        <v>#REF!</v>
      </c>
    </row>
    <row r="31" spans="1:30" ht="19.5" customHeight="1">
      <c r="B31" s="45" t="s">
        <v>72</v>
      </c>
      <c r="D31" s="37"/>
      <c r="E31" s="38"/>
      <c r="F31" s="38"/>
      <c r="G31" s="38"/>
      <c r="H31" s="38"/>
      <c r="I31" s="39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73"/>
    </row>
    <row r="32" spans="1:30" ht="19.5" hidden="1" customHeight="1">
      <c r="B32" s="45" t="s">
        <v>73</v>
      </c>
      <c r="D32" s="37"/>
      <c r="E32" s="38"/>
      <c r="F32" s="38"/>
      <c r="G32" s="38"/>
      <c r="H32" s="38"/>
      <c r="I32" s="39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73"/>
    </row>
    <row r="33" spans="1:26" ht="19.5" hidden="1" customHeight="1">
      <c r="B33" s="74" t="s">
        <v>70</v>
      </c>
      <c r="C33" s="75"/>
      <c r="Y33" s="76"/>
      <c r="Z33" s="77"/>
    </row>
    <row r="34" spans="1:26" ht="19.5" hidden="1" customHeight="1">
      <c r="B34" s="74" t="s">
        <v>71</v>
      </c>
      <c r="C34" s="75"/>
      <c r="W34" s="78"/>
      <c r="X34" s="78"/>
      <c r="Y34" s="78"/>
      <c r="Z34" s="78"/>
    </row>
    <row r="35" spans="1:26" ht="19.5" hidden="1" customHeight="1">
      <c r="B35" s="45" t="s">
        <v>74</v>
      </c>
      <c r="C35" s="75"/>
      <c r="W35" s="78"/>
      <c r="X35" s="78"/>
      <c r="Y35" s="78"/>
      <c r="Z35" s="78"/>
    </row>
    <row r="36" spans="1:26" hidden="1"/>
    <row r="37" spans="1:26" s="79" customFormat="1" ht="15.6" customHeight="1">
      <c r="B37" s="79" t="s">
        <v>129</v>
      </c>
      <c r="W37" s="80"/>
      <c r="X37" s="80"/>
      <c r="Y37" s="80"/>
      <c r="Z37" s="80"/>
    </row>
    <row r="38" spans="1:26" s="79" customFormat="1" ht="15.6" customHeight="1">
      <c r="B38" s="79" t="s">
        <v>130</v>
      </c>
      <c r="W38" s="80"/>
      <c r="X38" s="80"/>
      <c r="Y38" s="80"/>
      <c r="Z38" s="80"/>
    </row>
    <row r="39" spans="1:26" ht="16.5" customHeight="1">
      <c r="B39" s="75" t="s">
        <v>138</v>
      </c>
      <c r="C39" s="75"/>
      <c r="W39" s="78"/>
      <c r="X39" s="78"/>
      <c r="Y39" s="78"/>
      <c r="Z39" s="78"/>
    </row>
    <row r="40" spans="1:26">
      <c r="W40" s="78"/>
      <c r="X40" s="78"/>
      <c r="Y40" s="78"/>
      <c r="Z40" s="78"/>
    </row>
    <row r="41" spans="1:26">
      <c r="A41" s="81"/>
      <c r="W41" s="78"/>
      <c r="X41" s="78"/>
      <c r="Y41" s="78"/>
      <c r="Z41" s="78"/>
    </row>
    <row r="69" spans="6:27">
      <c r="Z69" s="82"/>
      <c r="AA69" s="82"/>
    </row>
    <row r="71" spans="6:27">
      <c r="Z71" s="82"/>
      <c r="AA71" s="82"/>
    </row>
    <row r="72" spans="6:27">
      <c r="Z72" s="82"/>
      <c r="AA72" s="82"/>
    </row>
    <row r="77" spans="6:27">
      <c r="F77" s="55"/>
      <c r="J77" s="83"/>
      <c r="K77" s="84"/>
      <c r="V77" s="84"/>
      <c r="W77" s="84"/>
    </row>
    <row r="78" spans="6:27">
      <c r="I78" s="55"/>
      <c r="K78" s="84"/>
      <c r="V78" s="84"/>
    </row>
    <row r="79" spans="6:27">
      <c r="I79" s="55"/>
      <c r="J79" s="55"/>
      <c r="W79" s="84"/>
    </row>
    <row r="80" spans="6:27">
      <c r="J80" s="85"/>
    </row>
    <row r="81" spans="10:10">
      <c r="J81" s="85"/>
    </row>
    <row r="82" spans="10:10">
      <c r="J82" s="85"/>
    </row>
    <row r="86" spans="10:10">
      <c r="J86" s="85"/>
    </row>
  </sheetData>
  <mergeCells count="44">
    <mergeCell ref="B2:Z2"/>
    <mergeCell ref="B4:Z4"/>
    <mergeCell ref="D16:W18"/>
    <mergeCell ref="D20:D22"/>
    <mergeCell ref="B12:C12"/>
    <mergeCell ref="B13:C13"/>
    <mergeCell ref="B14:C14"/>
    <mergeCell ref="V20:W20"/>
    <mergeCell ref="I11:W13"/>
    <mergeCell ref="X21:Y21"/>
    <mergeCell ref="Z20:Z21"/>
    <mergeCell ref="I20:J22"/>
    <mergeCell ref="K20:K22"/>
    <mergeCell ref="V21:W21"/>
    <mergeCell ref="M20:M22"/>
    <mergeCell ref="L20:L22"/>
    <mergeCell ref="X20:Y20"/>
    <mergeCell ref="E30:H30"/>
    <mergeCell ref="I30:J30"/>
    <mergeCell ref="E24:H24"/>
    <mergeCell ref="D7:W8"/>
    <mergeCell ref="B10:D10"/>
    <mergeCell ref="B7:C8"/>
    <mergeCell ref="I10:W10"/>
    <mergeCell ref="F10:H11"/>
    <mergeCell ref="B11:C11"/>
    <mergeCell ref="I24:J24"/>
    <mergeCell ref="I23:J23"/>
    <mergeCell ref="E23:H23"/>
    <mergeCell ref="B20:C22"/>
    <mergeCell ref="E20:H22"/>
    <mergeCell ref="B16:C18"/>
    <mergeCell ref="E29:H29"/>
    <mergeCell ref="I29:J29"/>
    <mergeCell ref="E26:H26"/>
    <mergeCell ref="I26:J26"/>
    <mergeCell ref="I27:J27"/>
    <mergeCell ref="I28:J28"/>
    <mergeCell ref="E27:H27"/>
    <mergeCell ref="E25:H25"/>
    <mergeCell ref="I25:J25"/>
    <mergeCell ref="E28:H28"/>
    <mergeCell ref="C23:C28"/>
    <mergeCell ref="B23:B28"/>
  </mergeCells>
  <phoneticPr fontId="7" type="noConversion"/>
  <conditionalFormatting sqref="J80:J81">
    <cfRule type="cellIs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63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B1:R48"/>
  <sheetViews>
    <sheetView view="pageLayout" zoomScaleNormal="80" workbookViewId="0">
      <selection activeCell="C6" sqref="C6"/>
    </sheetView>
  </sheetViews>
  <sheetFormatPr baseColWidth="10" defaultRowHeight="14.25"/>
  <cols>
    <col min="1" max="1" width="3" style="158" customWidth="1"/>
    <col min="2" max="2" width="2.85546875" style="158" customWidth="1"/>
    <col min="3" max="3" width="37" style="158" bestFit="1" customWidth="1"/>
    <col min="4" max="4" width="16" style="158" hidden="1" customWidth="1"/>
    <col min="5" max="5" width="14.85546875" style="158" hidden="1" customWidth="1"/>
    <col min="6" max="7" width="14.85546875" style="158" customWidth="1"/>
    <col min="8" max="9" width="16" style="158" customWidth="1"/>
    <col min="10" max="10" width="13.7109375" style="158" customWidth="1"/>
    <col min="11" max="11" width="14.85546875" style="158" customWidth="1"/>
    <col min="12" max="12" width="9.85546875" style="158" customWidth="1"/>
    <col min="13" max="13" width="18.140625" style="158" customWidth="1"/>
    <col min="14" max="14" width="19.85546875" style="158" customWidth="1"/>
    <col min="15" max="15" width="18" style="158" customWidth="1"/>
    <col min="16" max="16" width="19.7109375" style="158" customWidth="1"/>
    <col min="17" max="17" width="10.28515625" style="158" customWidth="1"/>
    <col min="18" max="18" width="19" style="158" customWidth="1"/>
    <col min="19" max="16384" width="11.42578125" style="158"/>
  </cols>
  <sheetData>
    <row r="1" spans="2:17" ht="6.75" customHeight="1"/>
    <row r="2" spans="2:17" ht="6.75" customHeight="1"/>
    <row r="3" spans="2:17" ht="6.75" customHeight="1"/>
    <row r="4" spans="2:17" ht="20.25">
      <c r="B4" s="159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2:17" ht="20.25">
      <c r="B5" s="161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6" spans="2:17" ht="25.5">
      <c r="B6" s="163" t="s">
        <v>141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</row>
    <row r="7" spans="2:17" ht="22.5" hidden="1">
      <c r="B7" s="165" t="s">
        <v>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</row>
    <row r="8" spans="2:17" ht="22.5">
      <c r="B8" s="167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spans="2:17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2:17" s="169" customFormat="1" ht="16.5" customHeight="1">
      <c r="B10" s="174" t="s">
        <v>25</v>
      </c>
      <c r="C10" s="175"/>
      <c r="D10" s="176" t="s">
        <v>24</v>
      </c>
      <c r="E10" s="176" t="s">
        <v>24</v>
      </c>
      <c r="F10" s="176" t="s">
        <v>24</v>
      </c>
      <c r="G10" s="176"/>
      <c r="H10" s="176"/>
      <c r="I10" s="176"/>
      <c r="J10" s="176"/>
      <c r="K10" s="176"/>
      <c r="L10" s="177"/>
      <c r="M10" s="178" t="s">
        <v>37</v>
      </c>
      <c r="N10" s="176"/>
      <c r="O10" s="176"/>
      <c r="P10" s="176"/>
      <c r="Q10" s="177"/>
    </row>
    <row r="11" spans="2:17" s="169" customFormat="1" ht="21.95" customHeight="1">
      <c r="B11" s="179" t="s">
        <v>14</v>
      </c>
      <c r="C11" s="179"/>
      <c r="D11" s="180">
        <v>2014</v>
      </c>
      <c r="E11" s="180">
        <v>2016</v>
      </c>
      <c r="F11" s="180">
        <v>2019</v>
      </c>
      <c r="G11" s="180">
        <v>2020</v>
      </c>
      <c r="H11" s="181" t="s">
        <v>139</v>
      </c>
      <c r="I11" s="182"/>
      <c r="J11" s="183" t="s">
        <v>140</v>
      </c>
      <c r="K11" s="182"/>
      <c r="L11" s="184" t="s">
        <v>144</v>
      </c>
      <c r="M11" s="181" t="str">
        <f>+H11</f>
        <v>PROGRAMACION 2021</v>
      </c>
      <c r="N11" s="182"/>
      <c r="O11" s="183" t="str">
        <f>+$J$11</f>
        <v>EJECUCIÓN 2021</v>
      </c>
      <c r="P11" s="182"/>
      <c r="Q11" s="184" t="str">
        <f>+L11</f>
        <v>AVANCE AL II TRIM</v>
      </c>
    </row>
    <row r="12" spans="2:17" s="169" customFormat="1" ht="21.95" customHeight="1" thickBot="1">
      <c r="B12" s="185"/>
      <c r="C12" s="185"/>
      <c r="D12" s="186" t="s">
        <v>15</v>
      </c>
      <c r="E12" s="186" t="s">
        <v>15</v>
      </c>
      <c r="F12" s="186" t="s">
        <v>15</v>
      </c>
      <c r="G12" s="186" t="s">
        <v>15</v>
      </c>
      <c r="H12" s="186" t="s">
        <v>142</v>
      </c>
      <c r="I12" s="186" t="s">
        <v>143</v>
      </c>
      <c r="J12" s="186" t="s">
        <v>142</v>
      </c>
      <c r="K12" s="186" t="s">
        <v>143</v>
      </c>
      <c r="L12" s="187"/>
      <c r="M12" s="186" t="s">
        <v>142</v>
      </c>
      <c r="N12" s="186" t="s">
        <v>143</v>
      </c>
      <c r="O12" s="186" t="s">
        <v>142</v>
      </c>
      <c r="P12" s="186" t="s">
        <v>143</v>
      </c>
      <c r="Q12" s="187"/>
    </row>
    <row r="14" spans="2:17" ht="17.25" customHeight="1">
      <c r="B14" s="188">
        <v>1</v>
      </c>
      <c r="C14" s="157" t="s">
        <v>16</v>
      </c>
      <c r="D14" s="154">
        <v>1441.13</v>
      </c>
      <c r="E14" s="193">
        <v>1598.5060700000004</v>
      </c>
      <c r="F14" s="193">
        <v>1604.3922600000001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4">
        <v>0</v>
      </c>
      <c r="M14" s="154"/>
      <c r="N14" s="154"/>
      <c r="O14" s="154"/>
      <c r="P14" s="154"/>
      <c r="Q14" s="194"/>
    </row>
    <row r="15" spans="2:17" ht="17.25" customHeight="1">
      <c r="B15" s="188">
        <v>2</v>
      </c>
      <c r="C15" s="195" t="s">
        <v>17</v>
      </c>
      <c r="D15" s="196">
        <v>12066.792280000001</v>
      </c>
      <c r="E15" s="197">
        <v>12316.158788749999</v>
      </c>
      <c r="F15" s="197">
        <v>13015.767701000001</v>
      </c>
      <c r="G15" s="197">
        <v>8654.8557359999995</v>
      </c>
      <c r="H15" s="197">
        <v>2969.0265707246144</v>
      </c>
      <c r="I15" s="197">
        <v>5855.0952506943631</v>
      </c>
      <c r="J15" s="197">
        <v>1928.484148</v>
      </c>
      <c r="K15" s="197">
        <v>4458.1416369999997</v>
      </c>
      <c r="L15" s="198">
        <v>0.76141231630199413</v>
      </c>
      <c r="M15" s="196"/>
      <c r="N15" s="196"/>
      <c r="O15" s="196"/>
      <c r="P15" s="196"/>
      <c r="Q15" s="198"/>
    </row>
    <row r="16" spans="2:17" ht="17.25" customHeight="1">
      <c r="B16" s="188">
        <v>3</v>
      </c>
      <c r="C16" s="195" t="s">
        <v>66</v>
      </c>
      <c r="D16" s="196">
        <v>1322.566</v>
      </c>
      <c r="E16" s="197">
        <v>1188.98477</v>
      </c>
      <c r="F16" s="197">
        <v>1478.3910799999999</v>
      </c>
      <c r="G16" s="197">
        <v>50.537549999999996</v>
      </c>
      <c r="H16" s="197">
        <v>24.864002019166946</v>
      </c>
      <c r="I16" s="197">
        <v>44.105352997779846</v>
      </c>
      <c r="J16" s="197">
        <v>13.77796</v>
      </c>
      <c r="K16" s="197">
        <v>33.305100000000003</v>
      </c>
      <c r="L16" s="198">
        <v>0.75512602748415825</v>
      </c>
      <c r="M16" s="196"/>
      <c r="N16" s="196"/>
      <c r="O16" s="196"/>
      <c r="P16" s="196"/>
      <c r="Q16" s="198"/>
    </row>
    <row r="17" spans="2:18" ht="17.25" customHeight="1">
      <c r="B17" s="188">
        <v>4</v>
      </c>
      <c r="C17" s="195" t="s">
        <v>63</v>
      </c>
      <c r="D17" s="196">
        <v>15476.493</v>
      </c>
      <c r="E17" s="197">
        <v>14679.959012499998</v>
      </c>
      <c r="F17" s="197">
        <v>13482.344122999999</v>
      </c>
      <c r="G17" s="197">
        <v>7915.4004480000003</v>
      </c>
      <c r="H17" s="197">
        <v>3914.3961886260659</v>
      </c>
      <c r="I17" s="197">
        <v>7495.4689215663821</v>
      </c>
      <c r="J17" s="197">
        <v>2033.7385369999997</v>
      </c>
      <c r="K17" s="197">
        <v>4209.3505239999995</v>
      </c>
      <c r="L17" s="198">
        <v>0.56158601523763518</v>
      </c>
      <c r="M17" s="196"/>
      <c r="N17" s="196"/>
      <c r="O17" s="196"/>
      <c r="P17" s="196"/>
      <c r="Q17" s="198"/>
    </row>
    <row r="18" spans="2:18" ht="17.25" customHeight="1">
      <c r="B18" s="188">
        <v>5</v>
      </c>
      <c r="C18" s="195" t="s">
        <v>18</v>
      </c>
      <c r="D18" s="196">
        <v>6017.4070000000011</v>
      </c>
      <c r="E18" s="197">
        <v>5989.4884787500005</v>
      </c>
      <c r="F18" s="197">
        <v>5859.252939</v>
      </c>
      <c r="G18" s="197">
        <v>1788.4613290000002</v>
      </c>
      <c r="H18" s="197">
        <v>316.28246644884348</v>
      </c>
      <c r="I18" s="197">
        <v>566.73323053866625</v>
      </c>
      <c r="J18" s="197">
        <v>352.92174199999999</v>
      </c>
      <c r="K18" s="197">
        <v>755.03959099999997</v>
      </c>
      <c r="L18" s="198">
        <v>1.3322663121101141</v>
      </c>
      <c r="M18" s="196"/>
      <c r="N18" s="196"/>
      <c r="O18" s="196"/>
      <c r="P18" s="196"/>
      <c r="Q18" s="198"/>
    </row>
    <row r="19" spans="2:18" ht="17.25" customHeight="1">
      <c r="B19" s="188">
        <v>6</v>
      </c>
      <c r="C19" s="195" t="s">
        <v>137</v>
      </c>
      <c r="D19" s="196">
        <v>1712.822889999999</v>
      </c>
      <c r="E19" s="197">
        <v>2440.5842634999999</v>
      </c>
      <c r="F19" s="197">
        <v>206.3987773333352</v>
      </c>
      <c r="G19" s="197">
        <v>429.5755435443225</v>
      </c>
      <c r="H19" s="197">
        <v>685.44055756245325</v>
      </c>
      <c r="I19" s="197">
        <v>1275.0824754166988</v>
      </c>
      <c r="J19" s="197">
        <v>152.80277900000053</v>
      </c>
      <c r="K19" s="197">
        <v>299.64641100000051</v>
      </c>
      <c r="L19" s="198">
        <v>0.23500159148691588</v>
      </c>
      <c r="M19" s="196"/>
      <c r="N19" s="196"/>
      <c r="O19" s="196"/>
      <c r="P19" s="196"/>
      <c r="Q19" s="198"/>
    </row>
    <row r="20" spans="2:18" ht="17.25" customHeight="1" thickBot="1">
      <c r="B20" s="170"/>
      <c r="C20" s="189" t="s">
        <v>21</v>
      </c>
      <c r="D20" s="190">
        <v>38037.211170000002</v>
      </c>
      <c r="E20" s="190">
        <v>38213.681383499992</v>
      </c>
      <c r="F20" s="190">
        <v>35646.546880333335</v>
      </c>
      <c r="G20" s="190">
        <v>18838.830606544325</v>
      </c>
      <c r="H20" s="190">
        <v>7910.009785381144</v>
      </c>
      <c r="I20" s="190">
        <v>15236.48523121389</v>
      </c>
      <c r="J20" s="190">
        <v>4481.7251660000002</v>
      </c>
      <c r="K20" s="190">
        <v>9755.4832630000001</v>
      </c>
      <c r="L20" s="191">
        <v>0.64027123808151265</v>
      </c>
      <c r="M20" s="192"/>
      <c r="N20" s="192"/>
      <c r="O20" s="192"/>
      <c r="P20" s="192"/>
      <c r="Q20" s="191"/>
    </row>
    <row r="21" spans="2:18" ht="18.75" customHeight="1"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</row>
    <row r="22" spans="2:18" s="169" customFormat="1" ht="16.5" customHeight="1">
      <c r="B22" s="174" t="s">
        <v>26</v>
      </c>
      <c r="C22" s="176"/>
      <c r="D22" s="176" t="s">
        <v>24</v>
      </c>
      <c r="E22" s="176" t="s">
        <v>24</v>
      </c>
      <c r="F22" s="176" t="s">
        <v>24</v>
      </c>
      <c r="G22" s="176"/>
      <c r="H22" s="176"/>
      <c r="I22" s="176"/>
      <c r="J22" s="176"/>
      <c r="K22" s="177"/>
      <c r="L22" s="178"/>
      <c r="M22" s="176" t="s">
        <v>64</v>
      </c>
      <c r="N22" s="176"/>
      <c r="O22" s="176"/>
      <c r="P22" s="177"/>
      <c r="Q22" s="175"/>
    </row>
    <row r="23" spans="2:18" s="169" customFormat="1" ht="21.95" customHeight="1">
      <c r="B23" s="179" t="s">
        <v>14</v>
      </c>
      <c r="C23" s="179"/>
      <c r="D23" s="180">
        <v>2014</v>
      </c>
      <c r="E23" s="180">
        <v>2016</v>
      </c>
      <c r="F23" s="180">
        <v>2019</v>
      </c>
      <c r="G23" s="180">
        <v>2020</v>
      </c>
      <c r="H23" s="181" t="str">
        <f>+H11</f>
        <v>PROGRAMACION 2021</v>
      </c>
      <c r="I23" s="182"/>
      <c r="J23" s="183" t="str">
        <f>+$J$11</f>
        <v>EJECUCIÓN 2021</v>
      </c>
      <c r="K23" s="182"/>
      <c r="L23" s="184" t="str">
        <f>+L11</f>
        <v>AVANCE AL II TRIM</v>
      </c>
      <c r="M23" s="181" t="str">
        <f>+M11</f>
        <v>PROGRAMACION 2021</v>
      </c>
      <c r="N23" s="182"/>
      <c r="O23" s="183" t="str">
        <f>+$J$11</f>
        <v>EJECUCIÓN 2021</v>
      </c>
      <c r="P23" s="182"/>
      <c r="Q23" s="184" t="str">
        <f>+L23</f>
        <v>AVANCE AL II TRIM</v>
      </c>
    </row>
    <row r="24" spans="2:18" s="169" customFormat="1" ht="21.95" customHeight="1" thickBot="1">
      <c r="B24" s="185"/>
      <c r="C24" s="185"/>
      <c r="D24" s="186" t="s">
        <v>15</v>
      </c>
      <c r="E24" s="186" t="s">
        <v>15</v>
      </c>
      <c r="F24" s="186" t="s">
        <v>15</v>
      </c>
      <c r="G24" s="186" t="s">
        <v>15</v>
      </c>
      <c r="H24" s="186" t="str">
        <f>+H12</f>
        <v>II TRIM</v>
      </c>
      <c r="I24" s="186" t="str">
        <f>+I12</f>
        <v>AL II TRIM</v>
      </c>
      <c r="J24" s="186" t="str">
        <f>+J12</f>
        <v>II TRIM</v>
      </c>
      <c r="K24" s="186" t="str">
        <f>+K12</f>
        <v>AL II TRIM</v>
      </c>
      <c r="L24" s="187"/>
      <c r="M24" s="186" t="str">
        <f>+H24</f>
        <v>II TRIM</v>
      </c>
      <c r="N24" s="186" t="str">
        <f>+I24</f>
        <v>AL II TRIM</v>
      </c>
      <c r="O24" s="186" t="str">
        <f>+J24</f>
        <v>II TRIM</v>
      </c>
      <c r="P24" s="186" t="str">
        <f>+K24</f>
        <v>AL II TRIM</v>
      </c>
      <c r="Q24" s="187"/>
    </row>
    <row r="25" spans="2:18">
      <c r="D25" s="171"/>
      <c r="E25" s="171"/>
      <c r="F25" s="171"/>
      <c r="G25" s="171"/>
      <c r="M25" s="171"/>
      <c r="N25" s="171"/>
      <c r="O25" s="171"/>
      <c r="P25" s="171"/>
      <c r="Q25" s="171"/>
    </row>
    <row r="26" spans="2:18" ht="17.25" customHeight="1">
      <c r="B26" s="188">
        <v>1</v>
      </c>
      <c r="C26" s="157" t="s">
        <v>16</v>
      </c>
      <c r="D26" s="154">
        <v>5128.8949440000006</v>
      </c>
      <c r="E26" s="193">
        <v>4385.6375050000006</v>
      </c>
      <c r="F26" s="193">
        <v>3074.7665120000001</v>
      </c>
      <c r="G26" s="193">
        <v>2328.4319950000004</v>
      </c>
      <c r="H26" s="193">
        <v>655.40165948867798</v>
      </c>
      <c r="I26" s="193">
        <v>1397.5956168174744</v>
      </c>
      <c r="J26" s="193">
        <v>674.3467390000003</v>
      </c>
      <c r="K26" s="193">
        <v>1283.2080330000003</v>
      </c>
      <c r="L26" s="194">
        <v>0.91815401934505847</v>
      </c>
      <c r="M26" s="193">
        <v>98140.242834170756</v>
      </c>
      <c r="N26" s="193">
        <v>219569.62570285896</v>
      </c>
      <c r="O26" s="193">
        <v>135480.97628999999</v>
      </c>
      <c r="P26" s="193">
        <v>253474.21217000001</v>
      </c>
      <c r="Q26" s="194">
        <v>1.1544138282269687</v>
      </c>
    </row>
    <row r="27" spans="2:18" ht="17.25" customHeight="1">
      <c r="B27" s="188">
        <v>2</v>
      </c>
      <c r="C27" s="195" t="s">
        <v>17</v>
      </c>
      <c r="D27" s="196">
        <v>11301.863793999941</v>
      </c>
      <c r="E27" s="197">
        <v>11342.322492999936</v>
      </c>
      <c r="F27" s="197">
        <v>12153.297367999916</v>
      </c>
      <c r="G27" s="197">
        <v>9503.8271110000023</v>
      </c>
      <c r="H27" s="197">
        <v>3163.2077126306249</v>
      </c>
      <c r="I27" s="197">
        <v>6239.2453548386111</v>
      </c>
      <c r="J27" s="197">
        <v>2502.1795579999998</v>
      </c>
      <c r="K27" s="197">
        <v>5051.7349409999997</v>
      </c>
      <c r="L27" s="198">
        <v>0.80967082614924213</v>
      </c>
      <c r="M27" s="197">
        <v>790359.26182533777</v>
      </c>
      <c r="N27" s="197">
        <v>1510562.2091712763</v>
      </c>
      <c r="O27" s="197">
        <v>985972.45887999958</v>
      </c>
      <c r="P27" s="197">
        <v>1875716.1204299997</v>
      </c>
      <c r="Q27" s="198">
        <v>1.2417337790140095</v>
      </c>
    </row>
    <row r="28" spans="2:18" ht="17.25" customHeight="1">
      <c r="B28" s="188">
        <v>3</v>
      </c>
      <c r="C28" s="195" t="s">
        <v>66</v>
      </c>
      <c r="D28" s="196">
        <v>1051.8649149999992</v>
      </c>
      <c r="E28" s="197">
        <v>1102.4810869999997</v>
      </c>
      <c r="F28" s="197">
        <v>920.187085999999</v>
      </c>
      <c r="G28" s="197">
        <v>314.72758900000008</v>
      </c>
      <c r="H28" s="197">
        <v>189.46699935290962</v>
      </c>
      <c r="I28" s="197">
        <v>339.77924567688024</v>
      </c>
      <c r="J28" s="197">
        <v>69.168008</v>
      </c>
      <c r="K28" s="197">
        <v>118.38524100000001</v>
      </c>
      <c r="L28" s="198">
        <v>0.34841810530293771</v>
      </c>
      <c r="M28" s="197">
        <v>43625.268290910259</v>
      </c>
      <c r="N28" s="197">
        <v>76513.308829234054</v>
      </c>
      <c r="O28" s="197">
        <v>24776.109539999994</v>
      </c>
      <c r="P28" s="197">
        <v>40602.462719999996</v>
      </c>
      <c r="Q28" s="198">
        <v>0.53065882708874157</v>
      </c>
    </row>
    <row r="29" spans="2:18" ht="17.25" customHeight="1">
      <c r="B29" s="188">
        <v>4</v>
      </c>
      <c r="C29" s="195" t="s">
        <v>63</v>
      </c>
      <c r="D29" s="196">
        <v>25502.970975000138</v>
      </c>
      <c r="E29" s="197">
        <v>25696.094255000186</v>
      </c>
      <c r="F29" s="197">
        <v>23425.167016000152</v>
      </c>
      <c r="G29" s="197">
        <v>19317.209767000004</v>
      </c>
      <c r="H29" s="197">
        <v>6498.9192504293751</v>
      </c>
      <c r="I29" s="197">
        <v>12561.967766089831</v>
      </c>
      <c r="J29" s="197">
        <v>4217.8410760000006</v>
      </c>
      <c r="K29" s="197">
        <v>8888.103357</v>
      </c>
      <c r="L29" s="198">
        <v>0.70754069127552011</v>
      </c>
      <c r="M29" s="197">
        <v>1767494.2529506544</v>
      </c>
      <c r="N29" s="197">
        <v>3361359.6880786316</v>
      </c>
      <c r="O29" s="197">
        <v>1522776.1308080798</v>
      </c>
      <c r="P29" s="197">
        <v>3000099.8998453123</v>
      </c>
      <c r="Q29" s="198">
        <v>0.89252569740912879</v>
      </c>
    </row>
    <row r="30" spans="2:18" ht="17.25" customHeight="1">
      <c r="B30" s="188">
        <v>5</v>
      </c>
      <c r="C30" s="195" t="s">
        <v>18</v>
      </c>
      <c r="D30" s="196">
        <v>2161.5168560000002</v>
      </c>
      <c r="E30" s="197">
        <v>2209.230352</v>
      </c>
      <c r="F30" s="197">
        <v>979.2139360000001</v>
      </c>
      <c r="G30" s="197">
        <v>1056.9811549999999</v>
      </c>
      <c r="H30" s="197">
        <v>310.22337224520743</v>
      </c>
      <c r="I30" s="197">
        <v>490.70737321861088</v>
      </c>
      <c r="J30" s="197">
        <v>353.81934899999999</v>
      </c>
      <c r="K30" s="197">
        <v>564.22063600000001</v>
      </c>
      <c r="L30" s="198">
        <v>1.1498107972154696</v>
      </c>
      <c r="M30" s="197">
        <v>56031.50011493302</v>
      </c>
      <c r="N30" s="197">
        <v>88545.93890781072</v>
      </c>
      <c r="O30" s="197">
        <v>112430.54968</v>
      </c>
      <c r="P30" s="197">
        <v>168602.72349999999</v>
      </c>
      <c r="Q30" s="198">
        <v>1.9041271184163522</v>
      </c>
    </row>
    <row r="31" spans="2:18" ht="17.25" customHeight="1">
      <c r="B31" s="188">
        <v>6</v>
      </c>
      <c r="C31" s="195" t="s">
        <v>67</v>
      </c>
      <c r="D31" s="196">
        <v>865.31483000000003</v>
      </c>
      <c r="E31" s="197">
        <v>859.4361090000001</v>
      </c>
      <c r="F31" s="197">
        <v>4645.4119919999994</v>
      </c>
      <c r="G31" s="197">
        <v>7754.7214809999996</v>
      </c>
      <c r="H31" s="197">
        <v>578.19396513026186</v>
      </c>
      <c r="I31" s="197">
        <v>887.09594048230974</v>
      </c>
      <c r="J31" s="197">
        <v>1881.4649880000009</v>
      </c>
      <c r="K31" s="197">
        <v>4333.586843000001</v>
      </c>
      <c r="L31" s="198">
        <v>4.8851388505327291</v>
      </c>
      <c r="M31" s="197">
        <v>119108.92059792159</v>
      </c>
      <c r="N31" s="197">
        <v>189357.03468111902</v>
      </c>
      <c r="O31" s="197">
        <v>516041.62640999991</v>
      </c>
      <c r="P31" s="197">
        <v>1085997.2740199999</v>
      </c>
      <c r="Q31" s="198">
        <v>5.7351831467409733</v>
      </c>
    </row>
    <row r="32" spans="2:18" ht="17.25" customHeight="1">
      <c r="B32" s="188"/>
      <c r="C32" s="203" t="s">
        <v>39</v>
      </c>
      <c r="D32" s="204">
        <v>46012.426314000084</v>
      </c>
      <c r="E32" s="205">
        <v>45595.201801000119</v>
      </c>
      <c r="F32" s="205">
        <v>45198.043910000073</v>
      </c>
      <c r="G32" s="205">
        <v>40275.899098000009</v>
      </c>
      <c r="H32" s="205">
        <v>11395.412959277057</v>
      </c>
      <c r="I32" s="205">
        <v>21916.391297123715</v>
      </c>
      <c r="J32" s="205">
        <v>9698.8197180000025</v>
      </c>
      <c r="K32" s="205">
        <v>20239.239051</v>
      </c>
      <c r="L32" s="206">
        <v>0.92347498165248476</v>
      </c>
      <c r="M32" s="205">
        <v>2874759.4466139278</v>
      </c>
      <c r="N32" s="205">
        <v>5445907.8053709306</v>
      </c>
      <c r="O32" s="205">
        <v>3297477.8516080799</v>
      </c>
      <c r="P32" s="205">
        <v>6424492.6926853117</v>
      </c>
      <c r="Q32" s="206">
        <v>1.1796917836819178</v>
      </c>
      <c r="R32" s="172"/>
    </row>
    <row r="33" spans="2:18" ht="17.25" customHeight="1">
      <c r="B33" s="188">
        <v>7</v>
      </c>
      <c r="C33" s="195" t="s">
        <v>22</v>
      </c>
      <c r="D33" s="196">
        <v>7170.3596240000006</v>
      </c>
      <c r="E33" s="197">
        <v>7409.3549570000014</v>
      </c>
      <c r="F33" s="197">
        <v>7224.2390649999998</v>
      </c>
      <c r="G33" s="197">
        <v>4615.6592540000001</v>
      </c>
      <c r="H33" s="197">
        <v>3798.3626815676689</v>
      </c>
      <c r="I33" s="197">
        <v>7131.8266898915172</v>
      </c>
      <c r="J33" s="197">
        <v>736.44430700000021</v>
      </c>
      <c r="K33" s="197">
        <v>1146.0750310000001</v>
      </c>
      <c r="L33" s="198">
        <v>0.16069866540986194</v>
      </c>
      <c r="M33" s="197">
        <v>599445.7595458962</v>
      </c>
      <c r="N33" s="197">
        <v>1110989.320457896</v>
      </c>
      <c r="O33" s="197">
        <v>206947.44813000003</v>
      </c>
      <c r="P33" s="197">
        <v>321808.26439000003</v>
      </c>
      <c r="Q33" s="198">
        <v>0.28965918795453971</v>
      </c>
      <c r="R33" s="172"/>
    </row>
    <row r="34" spans="2:18" ht="17.25" customHeight="1" thickBot="1">
      <c r="B34" s="199">
        <v>8</v>
      </c>
      <c r="C34" s="200" t="s">
        <v>19</v>
      </c>
      <c r="D34" s="201">
        <v>465.96299999999997</v>
      </c>
      <c r="E34" s="201">
        <v>855.00399999999991</v>
      </c>
      <c r="F34" s="201">
        <v>3980.5749999999998</v>
      </c>
      <c r="G34" s="201">
        <v>1328.5129999999999</v>
      </c>
      <c r="H34" s="201">
        <v>536.52</v>
      </c>
      <c r="I34" s="201">
        <v>1065.135</v>
      </c>
      <c r="J34" s="201">
        <v>512.22399999999993</v>
      </c>
      <c r="K34" s="201">
        <v>942.67399999999998</v>
      </c>
      <c r="L34" s="202">
        <v>0.88502771949095649</v>
      </c>
      <c r="M34" s="201">
        <v>58419.332772877613</v>
      </c>
      <c r="N34" s="201">
        <v>111232.72621987556</v>
      </c>
      <c r="O34" s="201">
        <v>17618.920429999998</v>
      </c>
      <c r="P34" s="201">
        <v>28953.088759999999</v>
      </c>
      <c r="Q34" s="202">
        <v>0.2602928988971101</v>
      </c>
      <c r="R34" s="172"/>
    </row>
    <row r="35" spans="2:18" ht="18.75" customHeight="1">
      <c r="D35" s="171"/>
      <c r="E35" s="171"/>
      <c r="F35" s="171"/>
      <c r="G35" s="171"/>
      <c r="H35" s="171"/>
      <c r="I35" s="171"/>
      <c r="J35" s="171"/>
      <c r="K35" s="156"/>
      <c r="L35" s="171"/>
      <c r="M35" s="173"/>
      <c r="N35" s="173"/>
      <c r="O35" s="171"/>
      <c r="P35" s="171"/>
    </row>
    <row r="36" spans="2:18" s="169" customFormat="1" ht="16.5" customHeight="1">
      <c r="B36" s="174" t="s">
        <v>27</v>
      </c>
      <c r="C36" s="176"/>
      <c r="D36" s="176" t="s">
        <v>24</v>
      </c>
      <c r="E36" s="176" t="s">
        <v>24</v>
      </c>
      <c r="F36" s="176" t="s">
        <v>24</v>
      </c>
      <c r="G36" s="176"/>
      <c r="H36" s="176"/>
      <c r="I36" s="176"/>
      <c r="J36" s="176"/>
      <c r="K36" s="177"/>
      <c r="L36" s="178"/>
      <c r="M36" s="176" t="s">
        <v>37</v>
      </c>
      <c r="N36" s="176"/>
      <c r="O36" s="176"/>
      <c r="P36" s="177"/>
      <c r="Q36" s="175"/>
    </row>
    <row r="37" spans="2:18" s="169" customFormat="1" ht="20.100000000000001" customHeight="1">
      <c r="B37" s="179" t="s">
        <v>14</v>
      </c>
      <c r="C37" s="179"/>
      <c r="D37" s="180">
        <v>2014</v>
      </c>
      <c r="E37" s="180">
        <v>2016</v>
      </c>
      <c r="F37" s="180">
        <v>2019</v>
      </c>
      <c r="G37" s="180">
        <v>2020</v>
      </c>
      <c r="H37" s="181" t="str">
        <f>+H11</f>
        <v>PROGRAMACION 2021</v>
      </c>
      <c r="I37" s="182"/>
      <c r="J37" s="183" t="str">
        <f>+$J$11</f>
        <v>EJECUCIÓN 2021</v>
      </c>
      <c r="K37" s="182"/>
      <c r="L37" s="184" t="str">
        <f>+L23</f>
        <v>AVANCE AL II TRIM</v>
      </c>
      <c r="M37" s="181" t="str">
        <f>+M11</f>
        <v>PROGRAMACION 2021</v>
      </c>
      <c r="N37" s="182"/>
      <c r="O37" s="183" t="str">
        <f>+$J$11</f>
        <v>EJECUCIÓN 2021</v>
      </c>
      <c r="P37" s="182"/>
      <c r="Q37" s="184" t="str">
        <f>+L37</f>
        <v>AVANCE AL II TRIM</v>
      </c>
    </row>
    <row r="38" spans="2:18" s="169" customFormat="1" ht="20.100000000000001" customHeight="1" thickBot="1">
      <c r="B38" s="185"/>
      <c r="C38" s="185"/>
      <c r="D38" s="186" t="s">
        <v>15</v>
      </c>
      <c r="E38" s="186" t="s">
        <v>15</v>
      </c>
      <c r="F38" s="186" t="s">
        <v>15</v>
      </c>
      <c r="G38" s="186" t="s">
        <v>15</v>
      </c>
      <c r="H38" s="186" t="str">
        <f>+H24</f>
        <v>II TRIM</v>
      </c>
      <c r="I38" s="186" t="str">
        <f>+I24</f>
        <v>AL II TRIM</v>
      </c>
      <c r="J38" s="186" t="str">
        <f>+J24</f>
        <v>II TRIM</v>
      </c>
      <c r="K38" s="186" t="str">
        <f>+K24</f>
        <v>AL II TRIM</v>
      </c>
      <c r="L38" s="187"/>
      <c r="M38" s="186" t="str">
        <f>+H38</f>
        <v>II TRIM</v>
      </c>
      <c r="N38" s="186" t="str">
        <f>+I38</f>
        <v>AL II TRIM</v>
      </c>
      <c r="O38" s="186" t="str">
        <f>+J38</f>
        <v>II TRIM</v>
      </c>
      <c r="P38" s="186" t="str">
        <f>+K38</f>
        <v>AL II TRIM</v>
      </c>
      <c r="Q38" s="187"/>
    </row>
    <row r="39" spans="2:18">
      <c r="D39" s="171"/>
      <c r="E39" s="171"/>
      <c r="F39" s="171"/>
      <c r="G39" s="171"/>
      <c r="M39" s="171"/>
      <c r="N39" s="171"/>
      <c r="O39" s="171"/>
      <c r="P39" s="171"/>
      <c r="Q39" s="171"/>
    </row>
    <row r="40" spans="2:18" ht="17.25" customHeight="1">
      <c r="B40" s="188">
        <v>1</v>
      </c>
      <c r="C40" s="157" t="s">
        <v>28</v>
      </c>
      <c r="D40" s="193">
        <v>14185.843580000001</v>
      </c>
      <c r="E40" s="193">
        <v>14494.011306</v>
      </c>
      <c r="F40" s="193">
        <v>15576.38811</v>
      </c>
      <c r="G40" s="193">
        <v>14102.08424</v>
      </c>
      <c r="H40" s="193">
        <v>4823.5299373511934</v>
      </c>
      <c r="I40" s="193">
        <v>9493.6368430837756</v>
      </c>
      <c r="J40" s="193">
        <v>3321.1760299999996</v>
      </c>
      <c r="K40" s="193">
        <v>6329.2650999999996</v>
      </c>
      <c r="L40" s="194">
        <v>0.66668498117356811</v>
      </c>
      <c r="M40" s="193">
        <v>652794.91392334551</v>
      </c>
      <c r="N40" s="193">
        <v>1267698.6465270289</v>
      </c>
      <c r="O40" s="193">
        <v>828530.17350000003</v>
      </c>
      <c r="P40" s="193">
        <v>1453482.9884899999</v>
      </c>
      <c r="Q40" s="194">
        <v>1.146552449568313</v>
      </c>
    </row>
    <row r="41" spans="2:18" ht="17.25" customHeight="1">
      <c r="B41" s="188">
        <v>2</v>
      </c>
      <c r="C41" s="157" t="s">
        <v>29</v>
      </c>
      <c r="D41" s="193">
        <v>11097.11357</v>
      </c>
      <c r="E41" s="193">
        <v>8667.9969000000001</v>
      </c>
      <c r="F41" s="193">
        <v>7336.7907099999993</v>
      </c>
      <c r="G41" s="193">
        <v>1068.2438</v>
      </c>
      <c r="H41" s="193">
        <v>360</v>
      </c>
      <c r="I41" s="193">
        <v>1080</v>
      </c>
      <c r="J41" s="193">
        <v>362.11153000000002</v>
      </c>
      <c r="K41" s="193">
        <v>720.88619000000006</v>
      </c>
      <c r="L41" s="194">
        <v>0.66748721296296298</v>
      </c>
      <c r="M41" s="193">
        <v>55058.592807048037</v>
      </c>
      <c r="N41" s="193">
        <v>162629.78726124897</v>
      </c>
      <c r="O41" s="193">
        <v>83115.523310000004</v>
      </c>
      <c r="P41" s="193">
        <v>166901.97020000001</v>
      </c>
      <c r="Q41" s="194">
        <v>1.026269375436667</v>
      </c>
    </row>
    <row r="42" spans="2:18" ht="17.25" customHeight="1">
      <c r="B42" s="188">
        <v>3</v>
      </c>
      <c r="C42" s="157" t="s">
        <v>62</v>
      </c>
      <c r="D42" s="193">
        <v>14640.953035999999</v>
      </c>
      <c r="E42" s="193">
        <v>18543.063311999998</v>
      </c>
      <c r="F42" s="193">
        <v>17754.290270000001</v>
      </c>
      <c r="G42" s="193">
        <v>17319.334395000002</v>
      </c>
      <c r="H42" s="193">
        <v>5780</v>
      </c>
      <c r="I42" s="193">
        <v>11440</v>
      </c>
      <c r="J42" s="193">
        <v>3300.3012589999998</v>
      </c>
      <c r="K42" s="193">
        <v>7774.4380600000004</v>
      </c>
      <c r="L42" s="194">
        <v>0.67958374650349651</v>
      </c>
      <c r="M42" s="193">
        <v>1253702.3591408699</v>
      </c>
      <c r="N42" s="193">
        <v>2437623.3396704011</v>
      </c>
      <c r="O42" s="193">
        <v>987674.64535999997</v>
      </c>
      <c r="P42" s="193">
        <v>2158572.8935400001</v>
      </c>
      <c r="Q42" s="194">
        <v>0.8855235582999742</v>
      </c>
    </row>
    <row r="43" spans="2:18" ht="17.25" customHeight="1">
      <c r="B43" s="188">
        <v>4</v>
      </c>
      <c r="C43" s="157" t="s">
        <v>136</v>
      </c>
      <c r="D43" s="193">
        <v>12935.966802000001</v>
      </c>
      <c r="E43" s="193">
        <v>12079.461401</v>
      </c>
      <c r="F43" s="193">
        <v>10904.623075999998</v>
      </c>
      <c r="G43" s="193">
        <v>12799.163597000001</v>
      </c>
      <c r="H43" s="193">
        <v>4345.401659488678</v>
      </c>
      <c r="I43" s="193">
        <v>8686.5956168174744</v>
      </c>
      <c r="J43" s="193">
        <v>3203.8285469999992</v>
      </c>
      <c r="K43" s="193">
        <v>6913.9965099999999</v>
      </c>
      <c r="L43" s="194">
        <v>0.79593857190892181</v>
      </c>
      <c r="M43" s="193">
        <v>954506.80895024794</v>
      </c>
      <c r="N43" s="193">
        <v>1845967.6359248699</v>
      </c>
      <c r="O43" s="193">
        <v>1080282.8483000002</v>
      </c>
      <c r="P43" s="193">
        <v>2098515.4654899999</v>
      </c>
      <c r="Q43" s="194">
        <v>1.1368105402555435</v>
      </c>
    </row>
    <row r="44" spans="2:18" ht="17.25" customHeight="1" thickBot="1">
      <c r="B44" s="170"/>
      <c r="C44" s="207" t="s">
        <v>23</v>
      </c>
      <c r="D44" s="208">
        <v>52859.876988000004</v>
      </c>
      <c r="E44" s="208">
        <v>53784.532918999997</v>
      </c>
      <c r="F44" s="208">
        <v>51572.092165999995</v>
      </c>
      <c r="G44" s="208">
        <v>45288.826032000004</v>
      </c>
      <c r="H44" s="208">
        <v>15308.931596839871</v>
      </c>
      <c r="I44" s="208">
        <v>30700.23245990125</v>
      </c>
      <c r="J44" s="208">
        <v>10187.417365999998</v>
      </c>
      <c r="K44" s="208">
        <v>21738.585859999999</v>
      </c>
      <c r="L44" s="209">
        <v>0.70809189762304237</v>
      </c>
      <c r="M44" s="208">
        <v>2916062.6748215114</v>
      </c>
      <c r="N44" s="208">
        <v>5713919.4093835494</v>
      </c>
      <c r="O44" s="208">
        <v>2979603.1904700003</v>
      </c>
      <c r="P44" s="208">
        <v>5877473.3177199997</v>
      </c>
      <c r="Q44" s="209">
        <v>1.0286237688385764</v>
      </c>
    </row>
    <row r="45" spans="2:18" ht="18.75" customHeight="1">
      <c r="C45" s="155" t="s">
        <v>134</v>
      </c>
    </row>
    <row r="46" spans="2:18" ht="15.75">
      <c r="C46" s="155" t="s">
        <v>75</v>
      </c>
    </row>
    <row r="47" spans="2:18" ht="15.75">
      <c r="C47" s="155" t="s">
        <v>135</v>
      </c>
    </row>
    <row r="48" spans="2:18" ht="15.75">
      <c r="C48" s="155"/>
    </row>
  </sheetData>
  <mergeCells count="9">
    <mergeCell ref="B11:C12"/>
    <mergeCell ref="Q37:Q38"/>
    <mergeCell ref="L37:L38"/>
    <mergeCell ref="B37:C38"/>
    <mergeCell ref="B23:C24"/>
    <mergeCell ref="Q23:Q24"/>
    <mergeCell ref="L11:L12"/>
    <mergeCell ref="L23:L24"/>
    <mergeCell ref="Q11:Q12"/>
  </mergeCells>
  <phoneticPr fontId="7" type="noConversion"/>
  <printOptions horizontalCentered="1"/>
  <pageMargins left="0.7" right="0.7" top="0.75" bottom="0.75" header="0.3" footer="0.3"/>
  <pageSetup paperSize="9" scale="59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125"/>
  <sheetViews>
    <sheetView workbookViewId="0">
      <selection activeCell="E121" sqref="E121"/>
    </sheetView>
  </sheetViews>
  <sheetFormatPr baseColWidth="10" defaultColWidth="11.42578125" defaultRowHeight="12.75"/>
  <cols>
    <col min="1" max="1" width="11.42578125" style="2"/>
    <col min="2" max="2" width="59" style="2" customWidth="1"/>
    <col min="3" max="15" width="12.42578125" style="2" customWidth="1"/>
    <col min="16" max="16384" width="11.42578125" style="2"/>
  </cols>
  <sheetData>
    <row r="2" spans="2:15" hidden="1">
      <c r="C2" s="3" t="s">
        <v>84</v>
      </c>
      <c r="D2" s="3" t="s">
        <v>85</v>
      </c>
      <c r="E2" s="3" t="s">
        <v>86</v>
      </c>
      <c r="F2" s="3" t="s">
        <v>87</v>
      </c>
      <c r="G2" s="3" t="s">
        <v>88</v>
      </c>
      <c r="H2" s="3" t="s">
        <v>89</v>
      </c>
      <c r="I2" s="3" t="s">
        <v>90</v>
      </c>
      <c r="J2" s="3" t="s">
        <v>91</v>
      </c>
      <c r="K2" s="3" t="s">
        <v>92</v>
      </c>
      <c r="L2" s="3" t="s">
        <v>93</v>
      </c>
      <c r="M2" s="3" t="s">
        <v>94</v>
      </c>
      <c r="N2" s="3" t="s">
        <v>95</v>
      </c>
      <c r="O2" s="3" t="s">
        <v>48</v>
      </c>
    </row>
    <row r="3" spans="2:15" hidden="1"/>
    <row r="4" spans="2:15" hidden="1">
      <c r="B4" s="4" t="s">
        <v>33</v>
      </c>
      <c r="C4" s="5" t="e">
        <f>+#REF!</f>
        <v>#REF!</v>
      </c>
      <c r="D4" s="5" t="e">
        <f>+#REF!</f>
        <v>#REF!</v>
      </c>
      <c r="E4" s="5" t="e">
        <f>+#REF!</f>
        <v>#REF!</v>
      </c>
      <c r="F4" s="5" t="e">
        <f>+#REF!</f>
        <v>#REF!</v>
      </c>
      <c r="G4" s="5" t="e">
        <f>+#REF!</f>
        <v>#REF!</v>
      </c>
      <c r="H4" s="5" t="e">
        <f>+#REF!</f>
        <v>#REF!</v>
      </c>
      <c r="I4" s="5" t="e">
        <f>+#REF!</f>
        <v>#REF!</v>
      </c>
      <c r="J4" s="5" t="e">
        <f>+#REF!</f>
        <v>#REF!</v>
      </c>
      <c r="K4" s="5" t="e">
        <f>+#REF!</f>
        <v>#REF!</v>
      </c>
      <c r="L4" s="5" t="e">
        <f>+#REF!</f>
        <v>#REF!</v>
      </c>
      <c r="M4" s="5" t="e">
        <f>+#REF!</f>
        <v>#REF!</v>
      </c>
      <c r="N4" s="5" t="e">
        <f>+#REF!</f>
        <v>#REF!</v>
      </c>
      <c r="O4" s="5" t="e">
        <f>+AVERAGE(C4:N4)</f>
        <v>#REF!</v>
      </c>
    </row>
    <row r="5" spans="2:15" hidden="1">
      <c r="B5" s="4" t="s">
        <v>111</v>
      </c>
      <c r="C5" s="5"/>
      <c r="D5" s="5"/>
      <c r="E5" s="5" t="e">
        <f>+#REF!</f>
        <v>#REF!</v>
      </c>
      <c r="F5" s="5"/>
      <c r="G5" s="5"/>
      <c r="H5" s="5" t="e">
        <f>+#REF!</f>
        <v>#REF!</v>
      </c>
      <c r="I5" s="5"/>
      <c r="J5" s="5"/>
      <c r="K5" s="5" t="e">
        <f>+#REF!</f>
        <v>#REF!</v>
      </c>
      <c r="L5" s="5"/>
      <c r="M5" s="5"/>
      <c r="N5" s="5" t="e">
        <f>+#REF!</f>
        <v>#REF!</v>
      </c>
      <c r="O5" s="5" t="e">
        <f>+SUM(C5:N5)</f>
        <v>#REF!</v>
      </c>
    </row>
    <row r="6" spans="2:15" hidden="1"/>
    <row r="8" spans="2:15">
      <c r="B8" s="4" t="s">
        <v>100</v>
      </c>
      <c r="C8" s="9" t="e">
        <f>+O16/O21</f>
        <v>#REF!</v>
      </c>
    </row>
    <row r="9" spans="2:15">
      <c r="B9" s="4"/>
    </row>
    <row r="10" spans="2:15">
      <c r="B10" s="6" t="s">
        <v>124</v>
      </c>
    </row>
    <row r="11" spans="2:15" ht="14.25">
      <c r="B11" s="7" t="s">
        <v>96</v>
      </c>
      <c r="C11" s="8" t="e">
        <f>+#REF!-#REF!</f>
        <v>#REF!</v>
      </c>
      <c r="D11" s="8" t="e">
        <f>+#REF!-#REF!</f>
        <v>#REF!</v>
      </c>
      <c r="E11" s="8" t="e">
        <f>+#REF!-#REF!</f>
        <v>#REF!</v>
      </c>
      <c r="F11" s="8" t="e">
        <f>+#REF!-#REF!</f>
        <v>#REF!</v>
      </c>
      <c r="G11" s="8" t="e">
        <f>+#REF!-#REF!</f>
        <v>#REF!</v>
      </c>
      <c r="H11" s="8" t="e">
        <f>+#REF!-#REF!</f>
        <v>#REF!</v>
      </c>
      <c r="I11" s="8" t="e">
        <f>+#REF!-#REF!</f>
        <v>#REF!</v>
      </c>
      <c r="J11" s="8" t="e">
        <f>+#REF!-#REF!</f>
        <v>#REF!</v>
      </c>
      <c r="K11" s="8" t="e">
        <f>+#REF!-#REF!</f>
        <v>#REF!</v>
      </c>
      <c r="L11" s="8" t="e">
        <f>+#REF!-#REF!</f>
        <v>#REF!</v>
      </c>
      <c r="M11" s="8" t="e">
        <f>+#REF!-#REF!</f>
        <v>#REF!</v>
      </c>
      <c r="N11" s="8" t="e">
        <f>+#REF!-#REF!</f>
        <v>#REF!</v>
      </c>
      <c r="O11" s="8" t="e">
        <f>+SUM(C11:N11)</f>
        <v>#REF!</v>
      </c>
    </row>
    <row r="12" spans="2:15">
      <c r="B12" s="7" t="s">
        <v>80</v>
      </c>
      <c r="C12" s="8" t="e">
        <f>+#REF!</f>
        <v>#REF!</v>
      </c>
      <c r="D12" s="8" t="e">
        <f>+#REF!</f>
        <v>#REF!</v>
      </c>
      <c r="E12" s="8" t="e">
        <f>+#REF!</f>
        <v>#REF!</v>
      </c>
      <c r="F12" s="8" t="e">
        <f>+#REF!</f>
        <v>#REF!</v>
      </c>
      <c r="G12" s="8" t="e">
        <f>+#REF!</f>
        <v>#REF!</v>
      </c>
      <c r="H12" s="8" t="e">
        <f>+#REF!</f>
        <v>#REF!</v>
      </c>
      <c r="I12" s="8" t="e">
        <f>+#REF!</f>
        <v>#REF!</v>
      </c>
      <c r="J12" s="8" t="e">
        <f>+#REF!</f>
        <v>#REF!</v>
      </c>
      <c r="K12" s="8" t="e">
        <f>+#REF!</f>
        <v>#REF!</v>
      </c>
      <c r="L12" s="8" t="e">
        <f>+#REF!</f>
        <v>#REF!</v>
      </c>
      <c r="M12" s="8" t="e">
        <f>+#REF!</f>
        <v>#REF!</v>
      </c>
      <c r="N12" s="8" t="e">
        <f>+#REF!</f>
        <v>#REF!</v>
      </c>
      <c r="O12" s="8" t="e">
        <f t="shared" ref="O12:O15" si="0">+SUM(C12:N12)</f>
        <v>#REF!</v>
      </c>
    </row>
    <row r="13" spans="2:15">
      <c r="B13" s="7" t="s">
        <v>81</v>
      </c>
      <c r="C13" s="8" t="e">
        <f>+#REF!</f>
        <v>#REF!</v>
      </c>
      <c r="D13" s="8" t="e">
        <f>+#REF!</f>
        <v>#REF!</v>
      </c>
      <c r="E13" s="8" t="e">
        <f>+#REF!</f>
        <v>#REF!</v>
      </c>
      <c r="F13" s="8" t="e">
        <f>+#REF!</f>
        <v>#REF!</v>
      </c>
      <c r="G13" s="8" t="e">
        <f>+#REF!</f>
        <v>#REF!</v>
      </c>
      <c r="H13" s="8" t="e">
        <f>+#REF!</f>
        <v>#REF!</v>
      </c>
      <c r="I13" s="8" t="e">
        <f>+#REF!</f>
        <v>#REF!</v>
      </c>
      <c r="J13" s="8" t="e">
        <f>+#REF!</f>
        <v>#REF!</v>
      </c>
      <c r="K13" s="8" t="e">
        <f>+#REF!</f>
        <v>#REF!</v>
      </c>
      <c r="L13" s="8" t="e">
        <f>+#REF!</f>
        <v>#REF!</v>
      </c>
      <c r="M13" s="8" t="e">
        <f>+#REF!</f>
        <v>#REF!</v>
      </c>
      <c r="N13" s="8" t="e">
        <f>+#REF!</f>
        <v>#REF!</v>
      </c>
      <c r="O13" s="8" t="e">
        <f t="shared" si="0"/>
        <v>#REF!</v>
      </c>
    </row>
    <row r="14" spans="2:15">
      <c r="B14" s="7" t="s">
        <v>82</v>
      </c>
      <c r="C14" s="8" t="e">
        <f>+#REF!</f>
        <v>#REF!</v>
      </c>
      <c r="D14" s="8" t="e">
        <f>+#REF!</f>
        <v>#REF!</v>
      </c>
      <c r="E14" s="8" t="e">
        <f>+#REF!</f>
        <v>#REF!</v>
      </c>
      <c r="F14" s="8" t="e">
        <f>+#REF!</f>
        <v>#REF!</v>
      </c>
      <c r="G14" s="8" t="e">
        <f>+#REF!</f>
        <v>#REF!</v>
      </c>
      <c r="H14" s="8" t="e">
        <f>+#REF!</f>
        <v>#REF!</v>
      </c>
      <c r="I14" s="8" t="e">
        <f>+#REF!</f>
        <v>#REF!</v>
      </c>
      <c r="J14" s="8" t="e">
        <f>+#REF!</f>
        <v>#REF!</v>
      </c>
      <c r="K14" s="8" t="e">
        <f>+#REF!</f>
        <v>#REF!</v>
      </c>
      <c r="L14" s="8" t="e">
        <f>+#REF!</f>
        <v>#REF!</v>
      </c>
      <c r="M14" s="8" t="e">
        <f>+#REF!</f>
        <v>#REF!</v>
      </c>
      <c r="N14" s="8" t="e">
        <f>+#REF!</f>
        <v>#REF!</v>
      </c>
      <c r="O14" s="8" t="e">
        <f t="shared" si="0"/>
        <v>#REF!</v>
      </c>
    </row>
    <row r="15" spans="2:15">
      <c r="B15" s="7" t="s">
        <v>83</v>
      </c>
      <c r="C15" s="8" t="e">
        <f>+#REF!</f>
        <v>#REF!</v>
      </c>
      <c r="D15" s="8" t="e">
        <f>+#REF!</f>
        <v>#REF!</v>
      </c>
      <c r="E15" s="8" t="e">
        <f>+#REF!</f>
        <v>#REF!</v>
      </c>
      <c r="F15" s="8" t="e">
        <f>+#REF!</f>
        <v>#REF!</v>
      </c>
      <c r="G15" s="8" t="e">
        <f>+#REF!</f>
        <v>#REF!</v>
      </c>
      <c r="H15" s="8" t="e">
        <f>+#REF!</f>
        <v>#REF!</v>
      </c>
      <c r="I15" s="8" t="e">
        <f>+#REF!</f>
        <v>#REF!</v>
      </c>
      <c r="J15" s="8" t="e">
        <f>+#REF!</f>
        <v>#REF!</v>
      </c>
      <c r="K15" s="8" t="e">
        <f>+#REF!</f>
        <v>#REF!</v>
      </c>
      <c r="L15" s="8" t="e">
        <f>+#REF!</f>
        <v>#REF!</v>
      </c>
      <c r="M15" s="8" t="e">
        <f>+#REF!</f>
        <v>#REF!</v>
      </c>
      <c r="N15" s="8" t="e">
        <f>+#REF!</f>
        <v>#REF!</v>
      </c>
      <c r="O15" s="8" t="e">
        <f t="shared" si="0"/>
        <v>#REF!</v>
      </c>
    </row>
    <row r="16" spans="2:15">
      <c r="B16" s="10" t="s">
        <v>99</v>
      </c>
      <c r="C16" s="11" t="e">
        <f>+SUM(C11:C15)</f>
        <v>#REF!</v>
      </c>
      <c r="D16" s="11" t="e">
        <f t="shared" ref="D16:O16" si="1">+SUM(D11:D15)</f>
        <v>#REF!</v>
      </c>
      <c r="E16" s="11" t="e">
        <f t="shared" si="1"/>
        <v>#REF!</v>
      </c>
      <c r="F16" s="11" t="e">
        <f t="shared" si="1"/>
        <v>#REF!</v>
      </c>
      <c r="G16" s="11" t="e">
        <f t="shared" si="1"/>
        <v>#REF!</v>
      </c>
      <c r="H16" s="11" t="e">
        <f t="shared" si="1"/>
        <v>#REF!</v>
      </c>
      <c r="I16" s="11" t="e">
        <f t="shared" si="1"/>
        <v>#REF!</v>
      </c>
      <c r="J16" s="11" t="e">
        <f t="shared" si="1"/>
        <v>#REF!</v>
      </c>
      <c r="K16" s="11" t="e">
        <f t="shared" si="1"/>
        <v>#REF!</v>
      </c>
      <c r="L16" s="11" t="e">
        <f t="shared" si="1"/>
        <v>#REF!</v>
      </c>
      <c r="M16" s="11" t="e">
        <f t="shared" si="1"/>
        <v>#REF!</v>
      </c>
      <c r="N16" s="11" t="e">
        <f t="shared" si="1"/>
        <v>#REF!</v>
      </c>
      <c r="O16" s="11" t="e">
        <f t="shared" si="1"/>
        <v>#REF!</v>
      </c>
    </row>
    <row r="17" spans="2:15" ht="6" customHeight="1"/>
    <row r="18" spans="2:15">
      <c r="B18" s="7" t="s">
        <v>97</v>
      </c>
    </row>
    <row r="20" spans="2:15">
      <c r="B20" s="6" t="s">
        <v>125</v>
      </c>
    </row>
    <row r="21" spans="2:15">
      <c r="B21" s="10" t="s">
        <v>98</v>
      </c>
      <c r="C21" s="12" t="e">
        <f>+#REF!</f>
        <v>#REF!</v>
      </c>
      <c r="D21" s="12" t="e">
        <f>+#REF!</f>
        <v>#REF!</v>
      </c>
      <c r="E21" s="12" t="e">
        <f>+#REF!</f>
        <v>#REF!</v>
      </c>
      <c r="F21" s="12" t="e">
        <f>+#REF!</f>
        <v>#REF!</v>
      </c>
      <c r="G21" s="12" t="e">
        <f>+#REF!</f>
        <v>#REF!</v>
      </c>
      <c r="H21" s="12" t="e">
        <f>+#REF!</f>
        <v>#REF!</v>
      </c>
      <c r="I21" s="12" t="e">
        <f>+#REF!</f>
        <v>#REF!</v>
      </c>
      <c r="J21" s="12" t="e">
        <f>+#REF!</f>
        <v>#REF!</v>
      </c>
      <c r="K21" s="12" t="e">
        <f>+#REF!</f>
        <v>#REF!</v>
      </c>
      <c r="L21" s="12" t="e">
        <f>+#REF!</f>
        <v>#REF!</v>
      </c>
      <c r="M21" s="12" t="e">
        <f>+#REF!</f>
        <v>#REF!</v>
      </c>
      <c r="N21" s="12" t="e">
        <f>+#REF!</f>
        <v>#REF!</v>
      </c>
      <c r="O21" s="13" t="e">
        <f>+SUM(C21:N21)</f>
        <v>#REF!</v>
      </c>
    </row>
    <row r="24" spans="2:15">
      <c r="B24" s="4" t="s">
        <v>101</v>
      </c>
      <c r="C24" s="9" t="e">
        <f>+O30/O33</f>
        <v>#REF!</v>
      </c>
    </row>
    <row r="26" spans="2:15">
      <c r="B26" s="6" t="s">
        <v>122</v>
      </c>
    </row>
    <row r="27" spans="2:15">
      <c r="B27" s="2" t="s">
        <v>68</v>
      </c>
      <c r="C27" s="8" t="e">
        <f>+#REF!</f>
        <v>#REF!</v>
      </c>
      <c r="D27" s="8" t="e">
        <f>+#REF!</f>
        <v>#REF!</v>
      </c>
      <c r="E27" s="8" t="e">
        <f>+#REF!</f>
        <v>#REF!</v>
      </c>
      <c r="F27" s="8" t="e">
        <f>+#REF!</f>
        <v>#REF!</v>
      </c>
      <c r="G27" s="8" t="e">
        <f>+#REF!</f>
        <v>#REF!</v>
      </c>
      <c r="H27" s="8" t="e">
        <f>+#REF!</f>
        <v>#REF!</v>
      </c>
      <c r="I27" s="8" t="e">
        <f>+#REF!</f>
        <v>#REF!</v>
      </c>
      <c r="J27" s="8" t="e">
        <f>+#REF!</f>
        <v>#REF!</v>
      </c>
      <c r="K27" s="8" t="e">
        <f>+#REF!</f>
        <v>#REF!</v>
      </c>
      <c r="L27" s="8" t="e">
        <f>+#REF!</f>
        <v>#REF!</v>
      </c>
      <c r="M27" s="8" t="e">
        <f>+#REF!</f>
        <v>#REF!</v>
      </c>
      <c r="N27" s="8" t="e">
        <f>+#REF!</f>
        <v>#REF!</v>
      </c>
      <c r="O27" s="8" t="e">
        <f>+SUM(C27:N27)</f>
        <v>#REF!</v>
      </c>
    </row>
    <row r="28" spans="2:15">
      <c r="B28" s="2" t="s">
        <v>69</v>
      </c>
      <c r="C28" s="8" t="e">
        <f>+#REF!</f>
        <v>#REF!</v>
      </c>
      <c r="D28" s="8" t="e">
        <f>+#REF!</f>
        <v>#REF!</v>
      </c>
      <c r="E28" s="8" t="e">
        <f>+#REF!</f>
        <v>#REF!</v>
      </c>
      <c r="F28" s="8" t="e">
        <f>+#REF!</f>
        <v>#REF!</v>
      </c>
      <c r="G28" s="8" t="e">
        <f>+#REF!</f>
        <v>#REF!</v>
      </c>
      <c r="H28" s="8" t="e">
        <f>+#REF!</f>
        <v>#REF!</v>
      </c>
      <c r="I28" s="8" t="e">
        <f>+#REF!</f>
        <v>#REF!</v>
      </c>
      <c r="J28" s="8" t="e">
        <f>+#REF!</f>
        <v>#REF!</v>
      </c>
      <c r="K28" s="8" t="e">
        <f>+#REF!</f>
        <v>#REF!</v>
      </c>
      <c r="L28" s="8" t="e">
        <f>+#REF!</f>
        <v>#REF!</v>
      </c>
      <c r="M28" s="8" t="e">
        <f>+#REF!</f>
        <v>#REF!</v>
      </c>
      <c r="N28" s="8" t="e">
        <f>+#REF!</f>
        <v>#REF!</v>
      </c>
      <c r="O28" s="8" t="e">
        <f t="shared" ref="O28:O29" si="2">+SUM(C28:N28)</f>
        <v>#REF!</v>
      </c>
    </row>
    <row r="29" spans="2:15">
      <c r="B29" s="7" t="s">
        <v>102</v>
      </c>
      <c r="C29" s="8" t="e">
        <f>+#REF!</f>
        <v>#REF!</v>
      </c>
      <c r="D29" s="8" t="e">
        <f>+#REF!</f>
        <v>#REF!</v>
      </c>
      <c r="E29" s="8" t="e">
        <f>+#REF!</f>
        <v>#REF!</v>
      </c>
      <c r="F29" s="8" t="e">
        <f>+#REF!</f>
        <v>#REF!</v>
      </c>
      <c r="G29" s="8" t="e">
        <f>+#REF!</f>
        <v>#REF!</v>
      </c>
      <c r="H29" s="8" t="e">
        <f>+#REF!</f>
        <v>#REF!</v>
      </c>
      <c r="I29" s="8" t="e">
        <f>+#REF!</f>
        <v>#REF!</v>
      </c>
      <c r="J29" s="8" t="e">
        <f>+#REF!</f>
        <v>#REF!</v>
      </c>
      <c r="K29" s="8" t="e">
        <f>+#REF!</f>
        <v>#REF!</v>
      </c>
      <c r="L29" s="8" t="e">
        <f>+#REF!</f>
        <v>#REF!</v>
      </c>
      <c r="M29" s="8" t="e">
        <f>+#REF!</f>
        <v>#REF!</v>
      </c>
      <c r="N29" s="8" t="e">
        <f>+#REF!</f>
        <v>#REF!</v>
      </c>
      <c r="O29" s="8" t="e">
        <f t="shared" si="2"/>
        <v>#REF!</v>
      </c>
    </row>
    <row r="30" spans="2:15">
      <c r="B30" s="10" t="s">
        <v>99</v>
      </c>
      <c r="C30" s="11" t="e">
        <f>+SUM(C27:C29)</f>
        <v>#REF!</v>
      </c>
      <c r="D30" s="11" t="e">
        <f t="shared" ref="D30:O30" si="3">+SUM(D27:D29)</f>
        <v>#REF!</v>
      </c>
      <c r="E30" s="11" t="e">
        <f t="shared" si="3"/>
        <v>#REF!</v>
      </c>
      <c r="F30" s="11" t="e">
        <f t="shared" si="3"/>
        <v>#REF!</v>
      </c>
      <c r="G30" s="11" t="e">
        <f t="shared" si="3"/>
        <v>#REF!</v>
      </c>
      <c r="H30" s="11" t="e">
        <f t="shared" si="3"/>
        <v>#REF!</v>
      </c>
      <c r="I30" s="11" t="e">
        <f t="shared" si="3"/>
        <v>#REF!</v>
      </c>
      <c r="J30" s="11" t="e">
        <f t="shared" si="3"/>
        <v>#REF!</v>
      </c>
      <c r="K30" s="11" t="e">
        <f t="shared" si="3"/>
        <v>#REF!</v>
      </c>
      <c r="L30" s="11" t="e">
        <f t="shared" si="3"/>
        <v>#REF!</v>
      </c>
      <c r="M30" s="11" t="e">
        <f t="shared" si="3"/>
        <v>#REF!</v>
      </c>
      <c r="N30" s="11" t="e">
        <f t="shared" si="3"/>
        <v>#REF!</v>
      </c>
      <c r="O30" s="11" t="e">
        <f t="shared" si="3"/>
        <v>#REF!</v>
      </c>
    </row>
    <row r="32" spans="2:15">
      <c r="B32" s="6" t="s">
        <v>123</v>
      </c>
    </row>
    <row r="33" spans="2:15">
      <c r="B33" s="10" t="s">
        <v>98</v>
      </c>
      <c r="C33" s="12" t="e">
        <f>+#REF!</f>
        <v>#REF!</v>
      </c>
      <c r="D33" s="12" t="e">
        <f>+#REF!</f>
        <v>#REF!</v>
      </c>
      <c r="E33" s="12" t="e">
        <f>+#REF!</f>
        <v>#REF!</v>
      </c>
      <c r="F33" s="12" t="e">
        <f>+#REF!</f>
        <v>#REF!</v>
      </c>
      <c r="G33" s="12" t="e">
        <f>+#REF!</f>
        <v>#REF!</v>
      </c>
      <c r="H33" s="12" t="e">
        <f>+#REF!</f>
        <v>#REF!</v>
      </c>
      <c r="I33" s="12" t="e">
        <f>+#REF!</f>
        <v>#REF!</v>
      </c>
      <c r="J33" s="12" t="e">
        <f>+#REF!</f>
        <v>#REF!</v>
      </c>
      <c r="K33" s="12" t="e">
        <f>+#REF!</f>
        <v>#REF!</v>
      </c>
      <c r="L33" s="12" t="e">
        <f>+#REF!</f>
        <v>#REF!</v>
      </c>
      <c r="M33" s="12" t="e">
        <f>+#REF!</f>
        <v>#REF!</v>
      </c>
      <c r="N33" s="12" t="e">
        <f>+#REF!</f>
        <v>#REF!</v>
      </c>
      <c r="O33" s="13" t="e">
        <f>+SUM(C33:N33)</f>
        <v>#REF!</v>
      </c>
    </row>
    <row r="36" spans="2:15">
      <c r="B36" s="4" t="s">
        <v>103</v>
      </c>
      <c r="C36" s="14" t="e">
        <f>+O39/O41</f>
        <v>#REF!</v>
      </c>
    </row>
    <row r="38" spans="2:15" ht="14.25">
      <c r="B38" s="10" t="s">
        <v>120</v>
      </c>
      <c r="C38" s="12" t="e">
        <f>+#REF!</f>
        <v>#REF!</v>
      </c>
      <c r="D38" s="12" t="e">
        <f>+#REF!</f>
        <v>#REF!</v>
      </c>
      <c r="E38" s="12" t="e">
        <f>+#REF!</f>
        <v>#REF!</v>
      </c>
      <c r="F38" s="12" t="e">
        <f>+#REF!</f>
        <v>#REF!</v>
      </c>
      <c r="G38" s="12" t="e">
        <f>+#REF!</f>
        <v>#REF!</v>
      </c>
      <c r="H38" s="12" t="e">
        <f>+#REF!</f>
        <v>#REF!</v>
      </c>
      <c r="I38" s="12" t="e">
        <f>+#REF!</f>
        <v>#REF!</v>
      </c>
      <c r="J38" s="12" t="e">
        <f>+#REF!</f>
        <v>#REF!</v>
      </c>
      <c r="K38" s="12" t="e">
        <f>+#REF!</f>
        <v>#REF!</v>
      </c>
      <c r="L38" s="12" t="e">
        <f>+#REF!</f>
        <v>#REF!</v>
      </c>
      <c r="M38" s="12" t="e">
        <f>+#REF!</f>
        <v>#REF!</v>
      </c>
      <c r="N38" s="12" t="e">
        <f>+#REF!</f>
        <v>#REF!</v>
      </c>
      <c r="O38" s="13" t="e">
        <f>+SUM(C38:N38)</f>
        <v>#REF!</v>
      </c>
    </row>
    <row r="39" spans="2:15">
      <c r="B39" s="10" t="s">
        <v>121</v>
      </c>
      <c r="C39" s="12"/>
      <c r="D39" s="12"/>
      <c r="E39" s="12" t="e">
        <f>+SUM(C38:E38)</f>
        <v>#REF!</v>
      </c>
      <c r="F39" s="12"/>
      <c r="G39" s="12"/>
      <c r="H39" s="12" t="e">
        <f>+SUM(F38:H38)</f>
        <v>#REF!</v>
      </c>
      <c r="I39" s="12"/>
      <c r="J39" s="12"/>
      <c r="K39" s="12" t="e">
        <f>+SUM(I38:K38)</f>
        <v>#REF!</v>
      </c>
      <c r="L39" s="12"/>
      <c r="M39" s="12"/>
      <c r="N39" s="12" t="e">
        <f>+SUM(L38:N38)</f>
        <v>#REF!</v>
      </c>
      <c r="O39" s="13" t="e">
        <f>+SUM(C39:N39)</f>
        <v>#REF!</v>
      </c>
    </row>
    <row r="41" spans="2:15">
      <c r="B41" s="10" t="s">
        <v>119</v>
      </c>
      <c r="C41" s="12"/>
      <c r="D41" s="12"/>
      <c r="E41" s="12" t="e">
        <f>+#REF!</f>
        <v>#REF!</v>
      </c>
      <c r="F41" s="12"/>
      <c r="G41" s="12"/>
      <c r="H41" s="12" t="e">
        <f>+#REF!</f>
        <v>#REF!</v>
      </c>
      <c r="I41" s="12"/>
      <c r="J41" s="12"/>
      <c r="K41" s="12" t="e">
        <f>+#REF!</f>
        <v>#REF!</v>
      </c>
      <c r="L41" s="12"/>
      <c r="M41" s="12"/>
      <c r="N41" s="12" t="e">
        <f>+#REF!</f>
        <v>#REF!</v>
      </c>
      <c r="O41" s="13" t="e">
        <f>+SUM(C41:N41)</f>
        <v>#REF!</v>
      </c>
    </row>
    <row r="43" spans="2:15">
      <c r="B43" s="7" t="s">
        <v>104</v>
      </c>
    </row>
    <row r="45" spans="2:15">
      <c r="B45" s="4" t="s">
        <v>105</v>
      </c>
      <c r="C45" s="14" t="e">
        <f>+O48/O50</f>
        <v>#REF!</v>
      </c>
    </row>
    <row r="47" spans="2:15" ht="14.25">
      <c r="B47" s="10" t="s">
        <v>117</v>
      </c>
      <c r="C47" s="12" t="e">
        <f>+#REF!</f>
        <v>#REF!</v>
      </c>
      <c r="D47" s="12" t="e">
        <f>+#REF!</f>
        <v>#REF!</v>
      </c>
      <c r="E47" s="12" t="e">
        <f>+#REF!</f>
        <v>#REF!</v>
      </c>
      <c r="F47" s="12" t="e">
        <f>+#REF!</f>
        <v>#REF!</v>
      </c>
      <c r="G47" s="12" t="e">
        <f>+#REF!</f>
        <v>#REF!</v>
      </c>
      <c r="H47" s="12" t="e">
        <f>+#REF!</f>
        <v>#REF!</v>
      </c>
      <c r="I47" s="12" t="e">
        <f>+#REF!</f>
        <v>#REF!</v>
      </c>
      <c r="J47" s="12" t="e">
        <f>+#REF!</f>
        <v>#REF!</v>
      </c>
      <c r="K47" s="12" t="e">
        <f>+#REF!</f>
        <v>#REF!</v>
      </c>
      <c r="L47" s="12" t="e">
        <f>+#REF!</f>
        <v>#REF!</v>
      </c>
      <c r="M47" s="12" t="e">
        <f>+#REF!</f>
        <v>#REF!</v>
      </c>
      <c r="N47" s="12" t="e">
        <f>+#REF!</f>
        <v>#REF!</v>
      </c>
      <c r="O47" s="13" t="e">
        <f>+SUM(C47:N47)</f>
        <v>#REF!</v>
      </c>
    </row>
    <row r="48" spans="2:15">
      <c r="B48" s="10" t="s">
        <v>118</v>
      </c>
      <c r="C48" s="12"/>
      <c r="D48" s="12"/>
      <c r="E48" s="12" t="e">
        <f>+SUM(C47:E47)</f>
        <v>#REF!</v>
      </c>
      <c r="F48" s="12"/>
      <c r="G48" s="12"/>
      <c r="H48" s="12" t="e">
        <f>+SUM(F47:H47)</f>
        <v>#REF!</v>
      </c>
      <c r="I48" s="12"/>
      <c r="J48" s="12"/>
      <c r="K48" s="12" t="e">
        <f>+SUM(I47:K47)</f>
        <v>#REF!</v>
      </c>
      <c r="L48" s="12"/>
      <c r="M48" s="12"/>
      <c r="N48" s="12" t="e">
        <f>+SUM(L47:N47)</f>
        <v>#REF!</v>
      </c>
      <c r="O48" s="13" t="e">
        <f>+SUM(C48:N48)</f>
        <v>#REF!</v>
      </c>
    </row>
    <row r="50" spans="2:15">
      <c r="B50" s="10" t="s">
        <v>119</v>
      </c>
      <c r="C50" s="12"/>
      <c r="D50" s="12"/>
      <c r="E50" s="12" t="e">
        <f>+E41</f>
        <v>#REF!</v>
      </c>
      <c r="F50" s="12"/>
      <c r="G50" s="12"/>
      <c r="H50" s="12" t="e">
        <f>+H41</f>
        <v>#REF!</v>
      </c>
      <c r="I50" s="12"/>
      <c r="J50" s="12"/>
      <c r="K50" s="12" t="e">
        <f>+K41</f>
        <v>#REF!</v>
      </c>
      <c r="L50" s="12"/>
      <c r="M50" s="12"/>
      <c r="N50" s="12" t="e">
        <f>+N41</f>
        <v>#REF!</v>
      </c>
      <c r="O50" s="13" t="e">
        <f>+SUM(C50:N50)</f>
        <v>#REF!</v>
      </c>
    </row>
    <row r="52" spans="2:15">
      <c r="B52" s="7" t="s">
        <v>104</v>
      </c>
    </row>
    <row r="54" spans="2:15">
      <c r="B54" s="4" t="s">
        <v>106</v>
      </c>
      <c r="C54" s="27" t="e">
        <f>+O56/O58*O5</f>
        <v>#REF!</v>
      </c>
    </row>
    <row r="56" spans="2:15">
      <c r="B56" s="10" t="s">
        <v>108</v>
      </c>
      <c r="C56" s="12"/>
      <c r="D56" s="12"/>
      <c r="E56" s="12" t="e">
        <f>+#REF!</f>
        <v>#REF!</v>
      </c>
      <c r="F56" s="12"/>
      <c r="G56" s="12"/>
      <c r="H56" s="12" t="e">
        <f>+#REF!</f>
        <v>#REF!</v>
      </c>
      <c r="I56" s="12"/>
      <c r="J56" s="12"/>
      <c r="K56" s="12" t="e">
        <f>+#REF!</f>
        <v>#REF!</v>
      </c>
      <c r="L56" s="12"/>
      <c r="M56" s="12"/>
      <c r="N56" s="12" t="e">
        <f>+#REF!</f>
        <v>#REF!</v>
      </c>
      <c r="O56" s="13" t="e">
        <f>+AVERAGE(D56:N56)</f>
        <v>#REF!</v>
      </c>
    </row>
    <row r="58" spans="2:15">
      <c r="B58" s="10" t="s">
        <v>107</v>
      </c>
      <c r="C58" s="12"/>
      <c r="D58" s="12"/>
      <c r="E58" s="12" t="e">
        <f>+SUM(E59:E60)</f>
        <v>#REF!</v>
      </c>
      <c r="F58" s="12"/>
      <c r="G58" s="12"/>
      <c r="H58" s="12" t="e">
        <f>+SUM(H59:H60)</f>
        <v>#REF!</v>
      </c>
      <c r="I58" s="12"/>
      <c r="J58" s="12"/>
      <c r="K58" s="12" t="e">
        <f>+SUM(K59:K60)</f>
        <v>#REF!</v>
      </c>
      <c r="L58" s="12"/>
      <c r="M58" s="12"/>
      <c r="N58" s="12" t="e">
        <f>+SUM(N59:N60)</f>
        <v>#REF!</v>
      </c>
      <c r="O58" s="13" t="e">
        <f>+SUM(O59:O60)</f>
        <v>#REF!</v>
      </c>
    </row>
    <row r="59" spans="2:15">
      <c r="B59" s="15" t="s">
        <v>109</v>
      </c>
      <c r="C59" s="16"/>
      <c r="D59" s="16"/>
      <c r="E59" s="16" t="e">
        <f>+#REF!</f>
        <v>#REF!</v>
      </c>
      <c r="F59" s="16"/>
      <c r="G59" s="16"/>
      <c r="H59" s="16" t="e">
        <f>+#REF!</f>
        <v>#REF!</v>
      </c>
      <c r="I59" s="16"/>
      <c r="J59" s="16"/>
      <c r="K59" s="16" t="e">
        <f>+#REF!</f>
        <v>#REF!</v>
      </c>
      <c r="L59" s="16"/>
      <c r="M59" s="16"/>
      <c r="N59" s="16" t="e">
        <f>+#REF!</f>
        <v>#REF!</v>
      </c>
      <c r="O59" s="16" t="e">
        <f>+SUM(C59:N59)</f>
        <v>#REF!</v>
      </c>
    </row>
    <row r="60" spans="2:15">
      <c r="B60" s="15" t="s">
        <v>110</v>
      </c>
      <c r="C60" s="16"/>
      <c r="D60" s="16"/>
      <c r="E60" s="16" t="e">
        <f>+#REF!</f>
        <v>#REF!</v>
      </c>
      <c r="F60" s="16"/>
      <c r="G60" s="16"/>
      <c r="H60" s="16" t="e">
        <f>+#REF!</f>
        <v>#REF!</v>
      </c>
      <c r="I60" s="16"/>
      <c r="J60" s="16"/>
      <c r="K60" s="16" t="e">
        <f>+#REF!</f>
        <v>#REF!</v>
      </c>
      <c r="L60" s="16"/>
      <c r="M60" s="16"/>
      <c r="N60" s="16" t="e">
        <f>+#REF!</f>
        <v>#REF!</v>
      </c>
      <c r="O60" s="16" t="e">
        <f>+SUM(C60:N60)</f>
        <v>#REF!</v>
      </c>
    </row>
    <row r="62" spans="2:15">
      <c r="B62" s="4" t="s">
        <v>112</v>
      </c>
      <c r="C62" s="14" t="e">
        <f>+O64/O66</f>
        <v>#REF!</v>
      </c>
    </row>
    <row r="64" spans="2:15">
      <c r="B64" s="10" t="s">
        <v>126</v>
      </c>
      <c r="C64" s="12"/>
      <c r="D64" s="12"/>
      <c r="E64" s="12" t="e">
        <f>+#REF!</f>
        <v>#REF!</v>
      </c>
      <c r="F64" s="12"/>
      <c r="G64" s="12"/>
      <c r="H64" s="12" t="e">
        <f>+#REF!</f>
        <v>#REF!</v>
      </c>
      <c r="I64" s="12"/>
      <c r="J64" s="12"/>
      <c r="K64" s="12" t="e">
        <f>+#REF!</f>
        <v>#REF!</v>
      </c>
      <c r="L64" s="12"/>
      <c r="M64" s="12"/>
      <c r="N64" s="12" t="e">
        <f>+#REF!</f>
        <v>#REF!</v>
      </c>
      <c r="O64" s="13" t="e">
        <f>+SUM(D64:N64)</f>
        <v>#REF!</v>
      </c>
    </row>
    <row r="66" spans="2:15">
      <c r="B66" s="10" t="s">
        <v>127</v>
      </c>
      <c r="C66" s="12"/>
      <c r="D66" s="12"/>
      <c r="E66" s="12" t="e">
        <f>+#REF!</f>
        <v>#REF!</v>
      </c>
      <c r="F66" s="12"/>
      <c r="G66" s="12"/>
      <c r="H66" s="12" t="e">
        <f>+#REF!</f>
        <v>#REF!</v>
      </c>
      <c r="I66" s="12"/>
      <c r="J66" s="12"/>
      <c r="K66" s="12" t="e">
        <f>+#REF!</f>
        <v>#REF!</v>
      </c>
      <c r="L66" s="12"/>
      <c r="M66" s="12"/>
      <c r="N66" s="12" t="e">
        <f>+#REF!</f>
        <v>#REF!</v>
      </c>
      <c r="O66" s="13" t="e">
        <f>+N66</f>
        <v>#REF!</v>
      </c>
    </row>
    <row r="69" spans="2:15">
      <c r="B69" s="4" t="s">
        <v>128</v>
      </c>
    </row>
    <row r="119" spans="2:15">
      <c r="B119" s="4" t="s">
        <v>106</v>
      </c>
      <c r="C119" s="27" t="e">
        <f>+O121/O123*O70</f>
        <v>#REF!</v>
      </c>
    </row>
    <row r="121" spans="2:15">
      <c r="B121" s="10" t="s">
        <v>108</v>
      </c>
      <c r="C121" s="12"/>
      <c r="D121" s="12"/>
      <c r="E121" s="12" t="e">
        <f>+#REF!</f>
        <v>#REF!</v>
      </c>
      <c r="F121" s="12"/>
      <c r="G121" s="12"/>
      <c r="H121" s="12" t="e">
        <f>+#REF!</f>
        <v>#REF!</v>
      </c>
      <c r="I121" s="12"/>
      <c r="J121" s="12"/>
      <c r="K121" s="12" t="e">
        <f>+#REF!</f>
        <v>#REF!</v>
      </c>
      <c r="L121" s="12"/>
      <c r="M121" s="12"/>
      <c r="N121" s="12" t="e">
        <f>+#REF!</f>
        <v>#REF!</v>
      </c>
      <c r="O121" s="13" t="e">
        <f>+AVERAGE(D121:N121)</f>
        <v>#REF!</v>
      </c>
    </row>
    <row r="123" spans="2:15">
      <c r="B123" s="10" t="s">
        <v>107</v>
      </c>
      <c r="C123" s="12"/>
      <c r="D123" s="12"/>
      <c r="E123" s="12" t="e">
        <f>+SUM(E124:E125)</f>
        <v>#REF!</v>
      </c>
      <c r="F123" s="12"/>
      <c r="G123" s="12"/>
      <c r="H123" s="12" t="e">
        <f>+SUM(H124:H125)</f>
        <v>#REF!</v>
      </c>
      <c r="I123" s="12"/>
      <c r="J123" s="12"/>
      <c r="K123" s="12" t="e">
        <f>+SUM(K124:K125)</f>
        <v>#REF!</v>
      </c>
      <c r="L123" s="12"/>
      <c r="M123" s="12"/>
      <c r="N123" s="12" t="e">
        <f>+SUM(N124:N125)</f>
        <v>#REF!</v>
      </c>
      <c r="O123" s="13" t="e">
        <f>+SUM(O124:O125)</f>
        <v>#REF!</v>
      </c>
    </row>
    <row r="124" spans="2:15">
      <c r="B124" s="15" t="s">
        <v>109</v>
      </c>
      <c r="C124" s="16"/>
      <c r="D124" s="16"/>
      <c r="E124" s="16" t="e">
        <f>+#REF!</f>
        <v>#REF!</v>
      </c>
      <c r="F124" s="16"/>
      <c r="G124" s="16"/>
      <c r="H124" s="16" t="e">
        <f>+#REF!</f>
        <v>#REF!</v>
      </c>
      <c r="I124" s="16"/>
      <c r="J124" s="16"/>
      <c r="K124" s="16" t="e">
        <f>+#REF!</f>
        <v>#REF!</v>
      </c>
      <c r="L124" s="16"/>
      <c r="M124" s="16"/>
      <c r="N124" s="16" t="e">
        <f>+#REF!</f>
        <v>#REF!</v>
      </c>
      <c r="O124" s="16" t="e">
        <f>+SUM(C124:N124)</f>
        <v>#REF!</v>
      </c>
    </row>
    <row r="125" spans="2:15">
      <c r="B125" s="15" t="s">
        <v>110</v>
      </c>
      <c r="C125" s="16"/>
      <c r="D125" s="16"/>
      <c r="E125" s="16" t="e">
        <f>+#REF!</f>
        <v>#REF!</v>
      </c>
      <c r="F125" s="16"/>
      <c r="G125" s="16"/>
      <c r="H125" s="16" t="e">
        <f>+#REF!</f>
        <v>#REF!</v>
      </c>
      <c r="I125" s="16"/>
      <c r="J125" s="16"/>
      <c r="K125" s="16" t="e">
        <f>+#REF!</f>
        <v>#REF!</v>
      </c>
      <c r="L125" s="16"/>
      <c r="M125" s="16"/>
      <c r="N125" s="16" t="e">
        <f>+#REF!</f>
        <v>#REF!</v>
      </c>
      <c r="O125" s="16" t="e">
        <f>+SUM(C125:N125)</f>
        <v>#REF!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G19"/>
  <sheetViews>
    <sheetView workbookViewId="0">
      <selection activeCell="E11" sqref="E11"/>
    </sheetView>
  </sheetViews>
  <sheetFormatPr baseColWidth="10" defaultRowHeight="12.75"/>
  <cols>
    <col min="2" max="2" width="15.28515625" bestFit="1" customWidth="1"/>
    <col min="3" max="5" width="11.7109375" customWidth="1"/>
    <col min="7" max="7" width="15.42578125" customWidth="1"/>
  </cols>
  <sheetData>
    <row r="4" spans="2:7" ht="15">
      <c r="B4" s="28" t="s">
        <v>53</v>
      </c>
      <c r="C4" s="28"/>
      <c r="D4" s="28"/>
      <c r="E4" s="28"/>
    </row>
    <row r="6" spans="2:7">
      <c r="B6" s="26" t="s">
        <v>30</v>
      </c>
      <c r="C6" s="19">
        <v>2016</v>
      </c>
      <c r="D6" s="19">
        <v>2017</v>
      </c>
      <c r="E6" s="19">
        <v>2018</v>
      </c>
    </row>
    <row r="7" spans="2:7">
      <c r="B7" s="17" t="s">
        <v>113</v>
      </c>
      <c r="C7" s="20">
        <f>-'[1]ER MENSUAL Dólares'!$D$30/1000</f>
        <v>139522.29076555898</v>
      </c>
      <c r="D7" s="20">
        <f>-'[1]ER MENSUAL Dólares'!$P$30/1000</f>
        <v>70206.19395999999</v>
      </c>
      <c r="E7" s="20">
        <f>-'[1]ER MENSUAL Dólares'!$AB$30/1000</f>
        <v>77423.957980000618</v>
      </c>
    </row>
    <row r="8" spans="2:7">
      <c r="B8" s="18" t="s">
        <v>38</v>
      </c>
      <c r="C8" s="21">
        <v>5711.02</v>
      </c>
      <c r="D8" s="21">
        <v>5432.3720000000003</v>
      </c>
      <c r="E8" s="21">
        <v>481.65100000000001</v>
      </c>
    </row>
    <row r="9" spans="2:7">
      <c r="B9" s="17" t="s">
        <v>113</v>
      </c>
      <c r="C9" s="20">
        <f>+C7-C8</f>
        <v>133811.27076555899</v>
      </c>
      <c r="D9" s="20">
        <f t="shared" ref="D9:E9" si="0">+D7-D8</f>
        <v>64773.821959999987</v>
      </c>
      <c r="E9" s="20">
        <f t="shared" si="0"/>
        <v>76942.30698000062</v>
      </c>
    </row>
    <row r="10" spans="2:7">
      <c r="B10" s="23" t="s">
        <v>51</v>
      </c>
      <c r="C10" s="22">
        <f>+'[1]ER MENSUAL Dólares'!$D$14/1000</f>
        <v>3317737.9339399994</v>
      </c>
      <c r="D10" s="22">
        <f>+'[1]ER MENSUAL Dólares'!$P$14/1000</f>
        <v>3979292.5075199991</v>
      </c>
      <c r="E10" s="22">
        <f>+'[1]ER MENSUAL Dólares'!$AB$14/1000</f>
        <v>4884005.7368999999</v>
      </c>
    </row>
    <row r="11" spans="2:7">
      <c r="B11" s="24" t="s">
        <v>114</v>
      </c>
      <c r="C11" s="25">
        <f>+C9/C10*100</f>
        <v>4.0332079697039429</v>
      </c>
      <c r="D11" s="25">
        <f t="shared" ref="D11:E11" si="1">+D9/D10*100</f>
        <v>1.6277723197676854</v>
      </c>
      <c r="E11" s="25">
        <f t="shared" si="1"/>
        <v>1.5753934603041193</v>
      </c>
    </row>
    <row r="14" spans="2:7">
      <c r="B14" s="26" t="s">
        <v>32</v>
      </c>
      <c r="C14" s="19">
        <v>2016</v>
      </c>
      <c r="D14" s="19">
        <v>2017</v>
      </c>
      <c r="E14" s="19">
        <v>2018</v>
      </c>
    </row>
    <row r="15" spans="2:7">
      <c r="B15" s="17" t="s">
        <v>113</v>
      </c>
      <c r="C15" s="20">
        <f>-'[1]ER MENSUAL Soles'!$D$30/1000</f>
        <v>468182.89986307803</v>
      </c>
      <c r="D15" s="20">
        <f>-'[1]ER MENSUAL Soles'!$P$30/1000</f>
        <v>228620.71605897546</v>
      </c>
      <c r="E15" s="20">
        <f>-'[1]ER MENSUAL Soles'!$AB$30/1000</f>
        <v>254854.33216000235</v>
      </c>
      <c r="G15" s="1">
        <v>-246679.5</v>
      </c>
    </row>
    <row r="16" spans="2:7">
      <c r="B16" s="18" t="s">
        <v>38</v>
      </c>
      <c r="C16" s="21">
        <v>19189.025000000001</v>
      </c>
      <c r="D16" s="21">
        <f>17628047.0340324/1000</f>
        <v>17628.047034032399</v>
      </c>
      <c r="E16" s="21">
        <f>1627520.59/1000</f>
        <v>1627.5205900000001</v>
      </c>
    </row>
    <row r="17" spans="2:5">
      <c r="B17" s="17" t="s">
        <v>113</v>
      </c>
      <c r="C17" s="20">
        <f>+C15-C16</f>
        <v>448993.874863078</v>
      </c>
      <c r="D17" s="20">
        <f t="shared" ref="D17:E17" si="2">+D15-D16</f>
        <v>210992.66902494305</v>
      </c>
      <c r="E17" s="20">
        <f t="shared" si="2"/>
        <v>253226.81157000235</v>
      </c>
    </row>
    <row r="18" spans="2:5">
      <c r="B18" s="23" t="s">
        <v>51</v>
      </c>
      <c r="C18" s="22">
        <f>+'[1]ER MENSUAL Soles'!$D$14/1000</f>
        <v>11199109.31419</v>
      </c>
      <c r="D18" s="22">
        <f>+'[1]ER MENSUAL Soles'!$P$14/1000</f>
        <v>12976762.284499997</v>
      </c>
      <c r="E18" s="22">
        <f>+'[1]ER MENSUAL Soles'!$AB$14/1000</f>
        <v>16062659.897569999</v>
      </c>
    </row>
    <row r="19" spans="2:5">
      <c r="B19" s="24" t="s">
        <v>114</v>
      </c>
      <c r="C19" s="25">
        <f>+C17/C18*100</f>
        <v>4.0091927158365497</v>
      </c>
      <c r="D19" s="25">
        <f t="shared" ref="D19:E19" si="3">+D17/D18*100</f>
        <v>1.6259269022517409</v>
      </c>
      <c r="E19" s="25">
        <f t="shared" si="3"/>
        <v>1.5764936391905502</v>
      </c>
    </row>
  </sheetData>
  <mergeCells count="1"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 1</vt:lpstr>
      <vt:lpstr>RESUMEN 2</vt:lpstr>
      <vt:lpstr>Inputs</vt:lpstr>
      <vt:lpstr>Hoja1</vt:lpstr>
      <vt:lpstr>'RESUMEN 1'!Área_de_impresión</vt:lpstr>
      <vt:lpstr>'RESUMEN 2'!Área_de_impresión</vt:lpstr>
    </vt:vector>
  </TitlesOfParts>
  <Company>OIOE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SOLANO</dc:creator>
  <cp:lastModifiedBy>Doki</cp:lastModifiedBy>
  <cp:lastPrinted>2020-02-26T20:56:26Z</cp:lastPrinted>
  <dcterms:created xsi:type="dcterms:W3CDTF">1999-07-14T00:04:48Z</dcterms:created>
  <dcterms:modified xsi:type="dcterms:W3CDTF">2021-07-22T07:03:42Z</dcterms:modified>
</cp:coreProperties>
</file>