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F:\PETROPERU\TRANSPARENCIA\II TRIMESTRE\PROYECTOS\"/>
    </mc:Choice>
  </mc:AlternateContent>
  <xr:revisionPtr revIDLastSave="0" documentId="13_ncr:1_{4BD9BE42-88A5-440F-9DE6-DF67B65567C5}" xr6:coauthVersionLast="47" xr6:coauthVersionMax="47" xr10:uidLastSave="{00000000-0000-0000-0000-000000000000}"/>
  <bookViews>
    <workbookView xWindow="-120" yWindow="-120" windowWidth="29040" windowHeight="15225" xr2:uid="{00000000-000D-0000-FFFF-FFFF00000000}"/>
  </bookViews>
  <sheets>
    <sheet name="PMRT" sheetId="9" r:id="rId1"/>
    <sheet name="TERMINAL ILO" sheetId="10" r:id="rId2"/>
    <sheet name="PLANTA NINACACA" sheetId="11" r:id="rId3"/>
    <sheet name="PLANTA PUERTO MALDONADO" sheetId="15" r:id="rId4"/>
    <sheet name="LOTE 64" sheetId="13" r:id="rId5"/>
    <sheet name="LOTE 192" sheetId="14" r:id="rId6"/>
  </sheets>
  <definedNames>
    <definedName name="_xlnm.Print_Area" localSheetId="5">'LOTE 192'!$A$2:$J$27</definedName>
    <definedName name="_xlnm.Print_Area" localSheetId="4">'LOTE 64'!$A$2:$K$32</definedName>
    <definedName name="_xlnm.Print_Area" localSheetId="2">'PLANTA NINACACA'!$A$2:$J$27</definedName>
    <definedName name="_xlnm.Print_Area" localSheetId="3">'PLANTA PUERTO MALDONADO'!$A$2:$K$28</definedName>
    <definedName name="_xlnm.Print_Area" localSheetId="0">PMRT!$A$2:$J$64</definedName>
    <definedName name="_xlnm.Print_Area" localSheetId="1">'TERMINAL ILO'!$A$2:$K$27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15" l="1"/>
  <c r="I20" i="15"/>
  <c r="D20" i="15"/>
  <c r="G19" i="15"/>
  <c r="G20" i="15" s="1"/>
  <c r="F19" i="15"/>
  <c r="F20" i="15" s="1"/>
  <c r="G28" i="13"/>
  <c r="F28" i="13"/>
  <c r="E28" i="13"/>
  <c r="M20" i="11"/>
  <c r="N20" i="11" s="1"/>
  <c r="J20" i="11"/>
  <c r="I20" i="11"/>
  <c r="G20" i="11"/>
  <c r="F20" i="11"/>
  <c r="E20" i="11"/>
  <c r="D20" i="11"/>
  <c r="N20" i="10"/>
  <c r="M20" i="10"/>
  <c r="J20" i="10"/>
  <c r="I20" i="10"/>
  <c r="G20" i="10"/>
  <c r="F20" i="10"/>
  <c r="E20" i="10"/>
  <c r="D20" i="10"/>
  <c r="G54" i="9"/>
  <c r="F54" i="9"/>
  <c r="E54" i="9"/>
  <c r="D54" i="9"/>
</calcChain>
</file>

<file path=xl/sharedStrings.xml><?xml version="1.0" encoding="utf-8"?>
<sst xmlns="http://schemas.openxmlformats.org/spreadsheetml/2006/main" count="309" uniqueCount="150">
  <si>
    <t>FORMATO N°17</t>
  </si>
  <si>
    <t>PETROPERÚ S.A. - FICHAS DE PROYECTOS DE INVERSIÓN</t>
  </si>
  <si>
    <t>MODERNIZACIÓN REFINERÍA TALARA</t>
  </si>
  <si>
    <t>1. Descripción</t>
  </si>
  <si>
    <t>El Proyecto Modernización de Refinería Talara es un megaproyecto de ingeniería, suministro y construcción, que consiste en la instalación de nuevas unidades de procesos y facilidades orientadas a mejorar la calidad de los productos, incrementar la capacidad de producción de la refinería y nuevos procesos más complejos con tecnología más avanzada. Los beneficios económicos y socioambientales son los siguientes:
•	 Procesar crudos más pesados y económicos.
•	 Mejorar el octanaje de naftas.
•	 Disminuir la producción de residuales.
•	 Implementar nuevas facilidades que requerirá la Refinería Modernizada.
•	 Producir combustibles más limpios y de mayor valor comercial.</t>
  </si>
  <si>
    <t>2. Componentes de la inversión</t>
  </si>
  <si>
    <t>-	 Estudio de Factibilidad. 
-	 Gestión Ambiental.
-	 Gestión Social.
-	 Asesoría Financiera
-	 Intereses por Financiamiento.
-	 FEED - EPC.
-	 PMC - PMO.
-	 Proyectos Sociales
-  Instalaciones Complementarias.
-	 Costes administrativos de carta fianzas.
-	 Aranceles por materiales y equipos.
-	 Mejora tratamiento soda gastada.
-	 Servicios básicos.
-	 Saneamiento de sistemas operativos.
-	 Adquisición de equipos de laboratorio.
-	 Unidades auxiliares.</t>
  </si>
  <si>
    <t>3. Fuente de financiamiento</t>
  </si>
  <si>
    <t>La estructura de financiamiento del PMRT es la siguiente:
•	 Aporte de Capital: USD 325 MM
•	 Recursos Propios: USD 821 MM 
•	 Emisión de Bono I (15 y 30 años): USD 2,000 MM
• Financiamiento garantizado por la Compañía de Seguros de Crédito a la Exportación (CESCE): USD 1,300 MM
•	 Emisión o Préstamo Sindicato: USD 500 MM (en proceso de evaluación)
•	 Emisión de Bono II: USD 1,155 MM</t>
  </si>
  <si>
    <t>4. Avance fisico y financiero al Trim II</t>
  </si>
  <si>
    <t xml:space="preserve">Componentes </t>
  </si>
  <si>
    <t>Avance Financiero (MS/)</t>
  </si>
  <si>
    <t>Ejecución Acumulada</t>
  </si>
  <si>
    <t>Ejecución 
año 2022</t>
  </si>
  <si>
    <t>Programado al Trim II</t>
  </si>
  <si>
    <t>Real 
al Trim II</t>
  </si>
  <si>
    <t>Gestión del proyecto</t>
  </si>
  <si>
    <t>Asesoría Financiera</t>
  </si>
  <si>
    <t>Servicios FEED</t>
  </si>
  <si>
    <t>Servicios PMC</t>
  </si>
  <si>
    <t xml:space="preserve">Tecnologías y Licencias </t>
  </si>
  <si>
    <t>Proyectos Sociales PMRT</t>
  </si>
  <si>
    <t>Adquisición de inmuebles en Talara</t>
  </si>
  <si>
    <t>Intereses por Financiamiento</t>
  </si>
  <si>
    <t xml:space="preserve">Fase EPC - PMRT - US$ </t>
  </si>
  <si>
    <t xml:space="preserve">Fase EPC - PMRT – EUR </t>
  </si>
  <si>
    <t xml:space="preserve">Fase EPC - PMRT – YEN </t>
  </si>
  <si>
    <t xml:space="preserve">Variaciones aprobadas mediante O/C </t>
  </si>
  <si>
    <t>Impacto EURO 6 en EPC Unidades de Proceso</t>
  </si>
  <si>
    <t xml:space="preserve">Trabajos Asumidos por PP por Acuerdo de Principios </t>
  </si>
  <si>
    <t xml:space="preserve">Monto por mayor plazo de ejecución EPC (Acuerdo de Principios: PyM, EoT, Riesgos,Vendors) </t>
  </si>
  <si>
    <t>Instalaciones Complementarias PMRT</t>
  </si>
  <si>
    <t>Costes Cartas Fianza EPC</t>
  </si>
  <si>
    <t>Servicios PMO</t>
  </si>
  <si>
    <t>Aranceles por materiales y equipos</t>
  </si>
  <si>
    <t>Saneamiento de sistemas operativos</t>
  </si>
  <si>
    <t xml:space="preserve">Nuevas edificaciones área técnica </t>
  </si>
  <si>
    <t xml:space="preserve">Trabajos Complementarios </t>
  </si>
  <si>
    <t>Servicios básicos Campamentos TR</t>
  </si>
  <si>
    <t>Control de accesos</t>
  </si>
  <si>
    <t xml:space="preserve">Ejec. Unidades Auxiliares </t>
  </si>
  <si>
    <t>Cerro el Faro</t>
  </si>
  <si>
    <t>Servicios e Insumos para Comisionamiento</t>
  </si>
  <si>
    <t>Repuestos Capitales para Devolución</t>
  </si>
  <si>
    <t>Acuerdo de Principios - Cobra</t>
  </si>
  <si>
    <t>(*)</t>
  </si>
  <si>
    <t>Órdenes de Cambio - Cobra</t>
  </si>
  <si>
    <t>Servicios O&amp;M para COM y Arranque</t>
  </si>
  <si>
    <t>Adquisición de Vehículos del PMRT</t>
  </si>
  <si>
    <t>Demolición y Construcción Edificaciones Colegio Villarreal</t>
  </si>
  <si>
    <t xml:space="preserve">Demolición y Construcción Edificaciones DICAPI </t>
  </si>
  <si>
    <t>(**)</t>
  </si>
  <si>
    <t xml:space="preserve"> Seguros y Avales a contratar por PETROPERU</t>
  </si>
  <si>
    <t>Utilidades Temporales para Precomisionamiento</t>
  </si>
  <si>
    <t>Contingencias PMRT</t>
  </si>
  <si>
    <t>Total</t>
  </si>
  <si>
    <t>(*) El avance físico se reporta dentro del avance integral de Cobra.</t>
  </si>
  <si>
    <t>(**) Estos datos serán informados una vez que el contratista encargado de ejecutar este trabajo, presente el cronograma contractual de ejecución.</t>
  </si>
  <si>
    <t>5. Principales actividades ejecutadas y situación actual</t>
  </si>
  <si>
    <t>'- El Avance Integral del Contrato EPC con el Consorcio Cobra SCL UA&amp;TC es de 94.17%.
• Avance de Ingeniería: 99.71%.
• Avance de Procura: 96.26%.
• Avance de Construcción: 94.82%.
• Avance de Comisionado: 55.63%.
- La mano de obra total al 30 de junio de 2022 fue de 3,288 puestos de trabajo; la mano de obra local no calificada tuvo una participación de 96.7% (de un total de 421 No Calificados), superando el mínimo establecido en el EIA (70%). En tanto, la mano de obra calificada local tuvo una participación de 55.5% (de un total de 2,867 Calificados).</t>
  </si>
  <si>
    <t>CONSTRUCCIÓN NUEVO TERMINAL ILO</t>
  </si>
  <si>
    <t xml:space="preserve">Ubicado en la provincia Ilo, con una capacidad de almacenamiento de 1,053 MB. y 19 brazos de descarga y 01 de carga que se desarrollará en 4 etapas. La 1º Etapa consta de una capacidad de 296 MBls, 16 brazos de descarga y 01 de carga. 
También incluirá 03 tuberías submarinas de 18”, 14” y 10” y un amarradero multiboyas. </t>
  </si>
  <si>
    <t>• 	Obras civiles y sanitarias.
• 	Trabajos metalmecánicos.
• 	Sistema contra incendio.
• 	Tanques de almacenamiento de combustibles líquidos y líneas submarinas.
• 	Mobiliarios y equipos de oficina.</t>
  </si>
  <si>
    <t>Recursos propios de PETROPERÚ S.A.</t>
  </si>
  <si>
    <t>4. Avance físico y financiero al Trim II</t>
  </si>
  <si>
    <t>Ejecución 
Año 2022</t>
  </si>
  <si>
    <t xml:space="preserve">
Programado al Trim II</t>
  </si>
  <si>
    <t>Estudios y Permisos</t>
  </si>
  <si>
    <t>---</t>
  </si>
  <si>
    <t>-</t>
  </si>
  <si>
    <t xml:space="preserve">Adquisición de Terreno </t>
  </si>
  <si>
    <t>Construcción de edificaciones y adquisición de equipos</t>
  </si>
  <si>
    <t>32.3</t>
  </si>
  <si>
    <t>30.9</t>
  </si>
  <si>
    <t>ACUM A JUN</t>
  </si>
  <si>
    <t>CONSTRUCCIÓN PLANTA DE ABASTECIMIENTO NINACACA</t>
  </si>
  <si>
    <t xml:space="preserve">Consiste en la construcción de una Planta de Abastecimiento en la Pasco, con una capacidad de almacenamiento de 7.5 MB de combustibles (Fase 1), para el despacho de Diesel B5 y Gasolinas.
</t>
  </si>
  <si>
    <t>• 	Terreno.
• 	Edificaciones. 
• 	tanques de almacenamiento de combustibles líquidos.
• 	Sistema de recepción y despacho.
• 	Red de tuberías con sistema de bombeo de productos.
• 	Sistema contraincendios incluyendo una caseta tipo pump house.
• 	Instalaciones eléctricas y otras facilidades.</t>
  </si>
  <si>
    <t>Ingeniería y trámites previos</t>
  </si>
  <si>
    <t>--- </t>
  </si>
  <si>
    <t xml:space="preserve">Terreno </t>
  </si>
  <si>
    <t>Materiales, equipos y obras</t>
  </si>
  <si>
    <t>46.7</t>
  </si>
  <si>
    <t>CONSTRUCCIÓN PLANTA DE VENTAS EN PUERTO MALDONADO</t>
  </si>
  <si>
    <t>Consiste en la construcción de una Planta de Ventas en la revisión Madre de Dios, con una capacidad de almacenamiento de 50 MB, para el despacho de Diesel B5 y gasolinas.</t>
  </si>
  <si>
    <t>•	Obras civiles y sanitarias.
•	Trabajos metalmecánicos.
•	Sistema contra incendio.
•	Equipos para islas de despacho.
•	Mobiliarios y equipos de oficina.</t>
  </si>
  <si>
    <t xml:space="preserve"> -</t>
  </si>
  <si>
    <t> -</t>
  </si>
  <si>
    <t>- </t>
  </si>
  <si>
    <t>60.6</t>
  </si>
  <si>
    <t xml:space="preserve">- El avance físico global fue 60.6% vs. 60.6% programado.
- Con respecto al avance del servicio de Procura y Construcción, a cargo de la contratista Tecnitanques, se mantiene en 96% en trabajos preliminares generales, 85% en trabajos civiles, 92% en trabajos mecánicos y 57% en trabajos eléctricos e instrumentación. Este contrato se encuentra suspendido hasta concluir con el proceso de revisión del alcance y monto de inversión del proyecto.
- Respecto al uso de servidumbre se esta realizando con la gestión con la Superintendencia Nacional de Bienes Estatales (SBN), trámite que se inició solicitando pronunciamiento al Ministerio de Energía y Minas (MINEM). Asimismo, se suscribió el contrato de tasación (tramo de Centro de Desarrollo de Ganadero), actualmente en ejecución.
-	 Se continúa  la gestión con Provias - MTC para el uso de derecho de vía. </t>
  </si>
  <si>
    <t>EXPLORACION Y EXPLOTACION DE HIDROCARBUROS EN EL LOTE 64</t>
  </si>
  <si>
    <t>Consiste en la ejecución de Proyecto Desarrollo Situche Central para poner en producción las reservas descubiertas de petróleo crudo en el Lote 64 (55 Millones de barriles), generando ingresos por la comercialización del crudo y/o tener un uso alternativo al emplearlo en nuestras refinerías.</t>
  </si>
  <si>
    <t>• 	Actividades preliminares:
- Estudios de Impacto Ambiental (EIA) del proyecto de desarrollo y exploratorio.
- Gestión operativa (Campamento Base, monitoreo ambiental y gestión social).
- Otras actividades (supervisión y asesorías).
• 	Producción temprana de pozos perforados SC-3X y SC-2X.
• 	Perforación de un pozo exploratorio. 
• Desarrollo adicional del yacimiento (perforación de pozos, facilidades de producción, recolección y almacenamiento).</t>
  </si>
  <si>
    <t>Monitoreo Ambiental</t>
  </si>
  <si>
    <t>Actividad LOE</t>
  </si>
  <si>
    <t>Gestión CBSP</t>
  </si>
  <si>
    <t>Gestión del Proyecto</t>
  </si>
  <si>
    <t>0</t>
  </si>
  <si>
    <t>Relaciones Comunitarias</t>
  </si>
  <si>
    <t>Seguridad y Salud</t>
  </si>
  <si>
    <t>100</t>
  </si>
  <si>
    <t xml:space="preserve">Asesoría Banca Inversión </t>
  </si>
  <si>
    <t>Adquisición Activos CBSP</t>
  </si>
  <si>
    <t>- Mediante el Decreto Supremo Nº 024-2021-EM, publicado el 28.09.2021 en el diario oficial El Peruano, fue aprobada la cesión de la participación de GeoPark Perú S.A.C. en el Lote a favor de PETROPERÚ S.A. De esta manera, la empresa asume el 100% de los derechos y obligaciones para la exploración y explotación de hidrocarburos.
- El Contrato de Licencia se encuentra en Fuerza Mayor hasta la aprobación de Estudio de Impacto Ambiental (EIA) del proyecto de desarrollo. Igual estatus se encuentra el proyecto exploratorio (perforación de un pozo), hasta que culmine la emergencia sanitaria. 
- A partir de la segunda quincena de junio 2020, las actividades operativas en el Campamento Morona, están suspendidas hasta el 31.07.2022, conforme a la prórroga del Estado de Emergencia Sanitaria decretado por el Estado Peruano.</t>
  </si>
  <si>
    <t>EXPLOTACION DE HIDROCARBUROS EN EL LOTE 192</t>
  </si>
  <si>
    <t>Consiste en producir los volúmenes técnicos recuperables de hidrocarburos del Lote 192 en un periodo de Contrato de Licencia de Explotación de Hidrocarburos a 30 años.
El proyecto comprende la perforación de 42 nuevos pozos de desarrollo y 1 pozo exploratorio, el reacondicionamiento de 19 pozos, la conversión de 06 pozos reinyectores y la construcción y montaje de facilidades de producción en las plantas y yacimientos del lote. Así como, la adecuación de ductos pertenecientes al Lote.</t>
  </si>
  <si>
    <t>• 	Actividades preliminares:
-Estudios y Asesorías: incluye el estudio de Diligencia Debida Ambiental y Social, asesorías legal y financiera para la selección y asociación con un socio operador estratégico.
-Gestión del Proyecto: Incluye el gasto de personal que apoya la gestión administrativa y operativa previa al Contrato de Licencia.</t>
  </si>
  <si>
    <t>Estudios y Asesorías</t>
  </si>
  <si>
    <t>Gestión Proyecto Lote 192BSP</t>
  </si>
  <si>
    <t>- Las actividades de producción se encuentran suspendidas desde febrero 2020 y se reanudarán una vez que el socio de PETROPERÚ se incorpore al Contrato de Licencia como Operador. Al respecto, PETROPERÚ culminó la negociación directa del Contrato de Licencia con Perupetro S.A. en el 2021, por lo que se está a la espera de la promulgación del Decreto Supremo que autoriza la suscripción del Contrato de Licencia con Perupetro S.A.
- En febrero del 2021, Perupetro S.A. asumió la custodia y el mantenimiento de las instalaciones de producción en el Lote, así como las labores de vigilancia y monitoreo ambiental, hasta que se suscriba el Contrato de Licencia, el mismo que se ha tomado conocimiento que el Ministerio de Energía y Minas ha remitido como proyecto para el refrendo del Ministerio de Economía y Finanzas.</t>
  </si>
  <si>
    <t>47.4</t>
  </si>
  <si>
    <t xml:space="preserve">
- El avance físico global fue 46.7% vs. 47.4% programado, debido a la resolución y cierre del contrato PC a cargo del Consorcio OBS – IMECON.
- El proyecto se encuentra detenido desde abril 2020, debido al proceso de solución de controversias con el Consorcio OBS – IMECON S.A. cuyo peritaje culminó el 2021 con reconocimiento de 1.8 MMS/ incluido IGV a favor del Consorcio. El 08.03.2022, mediante Carta GCAD-0706-2022, PETROPERÚ comunicó al Consorcio la resolución del contrato por incumplimientos referidos a la custodia de accesos y seguridad del terreno donde se desarrolla el Servicio.
- Actualmente, se realiza el proceso de indagación de mercado para la contratación del servicio de elaboración de la ingeniería complementaria.
-	 Se cuenta con Licencia de Edificación vigente hasta el 10.08.2023.</t>
  </si>
  <si>
    <r>
      <t>Avance Físico</t>
    </r>
    <r>
      <rPr>
        <b/>
        <vertAlign val="superscript"/>
        <sz val="12"/>
        <rFont val="Calibri"/>
        <family val="2"/>
        <scheme val="minor"/>
      </rPr>
      <t>2</t>
    </r>
    <r>
      <rPr>
        <b/>
        <sz val="12"/>
        <rFont val="Calibri"/>
        <family val="2"/>
        <scheme val="minor"/>
      </rPr>
      <t xml:space="preserve"> (%)</t>
    </r>
  </si>
  <si>
    <r>
      <t>Inversión 
Total</t>
    </r>
    <r>
      <rPr>
        <b/>
        <vertAlign val="superscript"/>
        <sz val="12"/>
        <rFont val="Calibri"/>
        <family val="2"/>
        <scheme val="minor"/>
      </rPr>
      <t xml:space="preserve"> 1</t>
    </r>
  </si>
  <si>
    <r>
      <t>Presupuesto
Año 2022</t>
    </r>
    <r>
      <rPr>
        <b/>
        <vertAlign val="superscript"/>
        <sz val="12"/>
        <rFont val="Calibri"/>
        <family val="2"/>
        <scheme val="minor"/>
      </rPr>
      <t>1</t>
    </r>
  </si>
  <si>
    <r>
      <t xml:space="preserve">LOE </t>
    </r>
    <r>
      <rPr>
        <vertAlign val="superscript"/>
        <sz val="12"/>
        <color theme="1"/>
        <rFont val="Calibri"/>
        <family val="2"/>
        <scheme val="minor"/>
      </rPr>
      <t>3</t>
    </r>
  </si>
  <si>
    <r>
      <t>LOE</t>
    </r>
    <r>
      <rPr>
        <vertAlign val="superscript"/>
        <sz val="12"/>
        <color theme="1"/>
        <rFont val="Calibri"/>
        <family val="2"/>
        <scheme val="minor"/>
      </rPr>
      <t xml:space="preserve"> 3</t>
    </r>
  </si>
  <si>
    <r>
      <rPr>
        <vertAlign val="superscript"/>
        <sz val="11"/>
        <color theme="1"/>
        <rFont val="Calibri"/>
        <family val="2"/>
        <scheme val="minor"/>
      </rPr>
      <t>1</t>
    </r>
    <r>
      <rPr>
        <sz val="11"/>
        <color theme="1"/>
        <rFont val="Calibri"/>
        <family val="2"/>
        <scheme val="minor"/>
      </rPr>
      <t xml:space="preserve"> El 24.03.2022, con Acuerdo de Directorio 033-2022-PP se aprobó la actualización del Monto de Inversión del PMRT. Asimismo, se autorizó la actualización del Presupuesto 2022 del proyecto.</t>
    </r>
  </si>
  <si>
    <r>
      <rPr>
        <vertAlign val="superscript"/>
        <sz val="11"/>
        <color theme="1"/>
        <rFont val="Calibri"/>
        <family val="2"/>
        <scheme val="minor"/>
      </rPr>
      <t>2</t>
    </r>
    <r>
      <rPr>
        <sz val="11"/>
        <color theme="1"/>
        <rFont val="Calibri"/>
        <family val="2"/>
        <scheme val="minor"/>
      </rPr>
      <t xml:space="preserve"> Avances calculados en función de la Estructura de Desglose de Trabajo (EDT) del Proyecto. </t>
    </r>
  </si>
  <si>
    <r>
      <rPr>
        <vertAlign val="superscript"/>
        <sz val="11"/>
        <color theme="1"/>
        <rFont val="Calibri"/>
        <family val="2"/>
        <scheme val="minor"/>
      </rPr>
      <t>3</t>
    </r>
    <r>
      <rPr>
        <sz val="11"/>
        <color theme="1"/>
        <rFont val="Calibri"/>
        <family val="2"/>
        <scheme val="minor"/>
      </rPr>
      <t xml:space="preserve"> LOE (Level of Effort) - Nivel de Esfuerzo: Actividad que no produce productos finales definitivos y que se mide con el paso del tiempo, es decir no genera avance físico. Estas actividades tienen directa relación con el avance integrado del Proyecto.</t>
    </r>
  </si>
  <si>
    <r>
      <t xml:space="preserve"> - A la fecha se encuentra aceptado técnicamente el Cronograma Maestro Nivel 3 Rev.9 presentado por Técnicas Reunidas y se encuentra en gestión de aprobación por los niveles correspondientes de PETROPERÚ. Para Unidades Auxiliares, se cuenta con estimación por parte de la Cía. Supervisora CPT y está sujeta a modificación cuando el Contratista EPC Cobra-SCL presente su Cronograma Maestro actualizado. A su vez, es preciso indicar que se viene analizando la rev. 10 del cronograma propuesto por Técnicas Reunidas.
- Con A.D. N°033-2022-PP de fecha 24.03.2022 se actualizó el monto de inversión del proyecto, ascendiendo a 5,083.9 MMUSD (sin intereses operativos).
- El avance integral del proyecto es de </t>
    </r>
    <r>
      <rPr>
        <sz val="14"/>
        <rFont val="Calibri"/>
        <family val="2"/>
        <scheme val="minor"/>
      </rPr>
      <t>97.84% vs. 99.98%</t>
    </r>
    <r>
      <rPr>
        <sz val="14"/>
        <color theme="1"/>
        <rFont val="Calibri"/>
        <family val="2"/>
        <scheme val="minor"/>
      </rPr>
      <t xml:space="preserve"> programado.
- El avance Integral del Contrato EPC suscrito con Técnicas Reunidas (Unidades</t>
    </r>
    <r>
      <rPr>
        <sz val="14"/>
        <rFont val="Calibri"/>
        <family val="2"/>
        <scheme val="minor"/>
      </rPr>
      <t xml:space="preserve"> de Proceso), es de 99.36</t>
    </r>
    <r>
      <rPr>
        <sz val="14"/>
        <color theme="1"/>
        <rFont val="Calibri"/>
        <family val="2"/>
        <scheme val="minor"/>
      </rPr>
      <t>%.
• Avance de Ingeniería: 100.00%.
• Avance de Procura: 99.99%.
• Avance de Construcción: 99.60%.
• Avance de Comisionado: 79.70%</t>
    </r>
  </si>
  <si>
    <r>
      <t>Avance Físico</t>
    </r>
    <r>
      <rPr>
        <b/>
        <vertAlign val="superscript"/>
        <sz val="16"/>
        <rFont val="Calibri"/>
        <family val="2"/>
        <scheme val="minor"/>
      </rPr>
      <t>3</t>
    </r>
    <r>
      <rPr>
        <b/>
        <sz val="16"/>
        <rFont val="Calibri"/>
        <family val="2"/>
        <scheme val="minor"/>
      </rPr>
      <t xml:space="preserve"> (%)</t>
    </r>
  </si>
  <si>
    <r>
      <t>Inversión
 Total</t>
    </r>
    <r>
      <rPr>
        <b/>
        <vertAlign val="superscript"/>
        <sz val="16"/>
        <rFont val="Calibri"/>
        <family val="2"/>
        <scheme val="minor"/>
      </rPr>
      <t xml:space="preserve"> 1</t>
    </r>
  </si>
  <si>
    <r>
      <t>Presupuesto
Año 2022</t>
    </r>
    <r>
      <rPr>
        <b/>
        <vertAlign val="superscript"/>
        <sz val="16"/>
        <rFont val="Calibri"/>
        <family val="2"/>
        <scheme val="minor"/>
      </rPr>
      <t>2</t>
    </r>
  </si>
  <si>
    <r>
      <rPr>
        <vertAlign val="superscript"/>
        <sz val="12"/>
        <color theme="1"/>
        <rFont val="Calibri"/>
        <family val="2"/>
        <scheme val="minor"/>
      </rPr>
      <t>1</t>
    </r>
    <r>
      <rPr>
        <sz val="12"/>
        <color theme="1"/>
        <rFont val="Calibri"/>
        <family val="2"/>
        <scheme val="minor"/>
      </rPr>
      <t xml:space="preserve"> Revaluación del proyecto aprobada con Acuerdo de Directorio A.D. N°062-2015-PP (incluye la adquisición de terreno). Actualmente en proceso de actualización.</t>
    </r>
  </si>
  <si>
    <r>
      <rPr>
        <vertAlign val="superscript"/>
        <sz val="12"/>
        <color theme="1"/>
        <rFont val="Calibri"/>
        <family val="2"/>
        <scheme val="minor"/>
      </rPr>
      <t>2</t>
    </r>
    <r>
      <rPr>
        <sz val="12"/>
        <color theme="1"/>
        <rFont val="Calibri"/>
        <family val="2"/>
        <scheme val="minor"/>
      </rPr>
      <t xml:space="preserve"> Presupuesto Anual aprobado con Acuerdo de Directorio AD N°138-2021-PP del 06.12.2021</t>
    </r>
  </si>
  <si>
    <r>
      <rPr>
        <vertAlign val="superscript"/>
        <sz val="12"/>
        <color theme="1"/>
        <rFont val="Calibri"/>
        <family val="2"/>
        <scheme val="minor"/>
      </rPr>
      <t>3</t>
    </r>
    <r>
      <rPr>
        <sz val="12"/>
        <color theme="1"/>
        <rFont val="Calibri"/>
        <family val="2"/>
        <scheme val="minor"/>
      </rPr>
      <t xml:space="preserve"> En enero 2022, se actualizó de la línea base del cronograma del proyecto.</t>
    </r>
  </si>
  <si>
    <r>
      <t xml:space="preserve">
- El avance físico global fue 30.9</t>
    </r>
    <r>
      <rPr>
        <sz val="15"/>
        <rFont val="Calibri"/>
        <family val="2"/>
        <scheme val="minor"/>
      </rPr>
      <t xml:space="preserve">% vs. 32.3%  programado, explicado por demoras en la aprobación de permisología por parte de la Municipalidad Provincial de Ilo.
-	Se realiza la recepción de los equipos y materiales adquiridos por PETROPERÚ para el Servicio de Procura y Construcción (PC). Por otra parte, se continua con la indagación de mercado para determinar el Monto Estimado Referencial del Proyecto y determinar el nuevo monto de inversión.
-	Para el mes de julio se estima suscribir y elevar a Registros Públicos la   </t>
    </r>
    <r>
      <rPr>
        <sz val="16"/>
        <rFont val="Calibri"/>
        <family val="2"/>
        <scheme val="minor"/>
      </rPr>
      <t>adenda por la ampliación de plazo al Contrato de Compra Venta del Terreno para el Proyecto del Nuevo Terminal Ilo.</t>
    </r>
  </si>
  <si>
    <r>
      <t>Inversión 
Total</t>
    </r>
    <r>
      <rPr>
        <b/>
        <vertAlign val="superscript"/>
        <sz val="16"/>
        <rFont val="Calibri"/>
        <family val="2"/>
        <scheme val="minor"/>
      </rPr>
      <t xml:space="preserve"> 1</t>
    </r>
  </si>
  <si>
    <r>
      <rPr>
        <vertAlign val="superscript"/>
        <sz val="12"/>
        <color theme="1"/>
        <rFont val="Calibri"/>
        <family val="2"/>
        <scheme val="minor"/>
      </rPr>
      <t>1</t>
    </r>
    <r>
      <rPr>
        <sz val="12"/>
        <color theme="1"/>
        <rFont val="Calibri"/>
        <family val="2"/>
        <scheme val="minor"/>
      </rPr>
      <t xml:space="preserve"> Monto de inversión aprobado con Acuerdo de Directorio Nº066-2017-PP del 26.06.2017. Actualmente, en proceso de actualización.</t>
    </r>
  </si>
  <si>
    <r>
      <rPr>
        <vertAlign val="superscript"/>
        <sz val="12"/>
        <color theme="1"/>
        <rFont val="Calibri"/>
        <family val="2"/>
        <scheme val="minor"/>
      </rPr>
      <t>2</t>
    </r>
    <r>
      <rPr>
        <sz val="12"/>
        <color theme="1"/>
        <rFont val="Calibri"/>
        <family val="2"/>
        <scheme val="minor"/>
      </rPr>
      <t xml:space="preserve"> Presupuesto Anual aprobado con Acuerdo de Directorio AD N°138-2021-PP del 06.12.2021.</t>
    </r>
  </si>
  <si>
    <r>
      <rPr>
        <vertAlign val="superscript"/>
        <sz val="12"/>
        <color theme="1"/>
        <rFont val="Calibri"/>
        <family val="2"/>
        <scheme val="minor"/>
      </rPr>
      <t>3</t>
    </r>
    <r>
      <rPr>
        <sz val="12"/>
        <color theme="1"/>
        <rFont val="Calibri"/>
        <family val="2"/>
        <scheme val="minor"/>
      </rPr>
      <t xml:space="preserve"> Con Memorando N°GCAD-1671-2022 del 19.05.2022, se actualizó el cronograma del proyecto.</t>
    </r>
  </si>
  <si>
    <r>
      <t>Ejecución 
Año 2022</t>
    </r>
    <r>
      <rPr>
        <b/>
        <vertAlign val="superscript"/>
        <sz val="16"/>
        <rFont val="Calibri"/>
        <family val="2"/>
        <scheme val="minor"/>
      </rPr>
      <t>4</t>
    </r>
  </si>
  <si>
    <r>
      <rPr>
        <vertAlign val="superscript"/>
        <sz val="12"/>
        <color theme="1"/>
        <rFont val="Calibri"/>
        <family val="2"/>
        <scheme val="minor"/>
      </rPr>
      <t>1</t>
    </r>
    <r>
      <rPr>
        <sz val="12"/>
        <color theme="1"/>
        <rFont val="Calibri"/>
        <family val="2"/>
        <scheme val="minor"/>
      </rPr>
      <t xml:space="preserve"> Monto de inversión aprobado con AD N°120-2018-PP del 20.12.2018. Actualmente se encuentra en proceso de actualización.</t>
    </r>
  </si>
  <si>
    <r>
      <rPr>
        <vertAlign val="superscript"/>
        <sz val="12"/>
        <color theme="1"/>
        <rFont val="Calibri"/>
        <family val="2"/>
        <scheme val="minor"/>
      </rPr>
      <t>3</t>
    </r>
    <r>
      <rPr>
        <sz val="12"/>
        <color theme="1"/>
        <rFont val="Calibri"/>
        <family val="2"/>
        <scheme val="minor"/>
      </rPr>
      <t xml:space="preserve"> Con Memorando N°GCAD-1695-2022 del 23.05.2022, se actualizó el cronograma del proyecto.</t>
    </r>
  </si>
  <si>
    <r>
      <rPr>
        <vertAlign val="superscript"/>
        <sz val="12"/>
        <color theme="1"/>
        <rFont val="Calibri"/>
        <family val="2"/>
        <scheme val="minor"/>
      </rPr>
      <t>4</t>
    </r>
    <r>
      <rPr>
        <sz val="12"/>
        <color theme="1"/>
        <rFont val="Calibri"/>
        <family val="2"/>
        <scheme val="minor"/>
      </rPr>
      <t xml:space="preserve"> Mayor ejecución por efecto del tipo de cambio.</t>
    </r>
  </si>
  <si>
    <r>
      <t xml:space="preserve">3. Fuente de financiamiento: </t>
    </r>
    <r>
      <rPr>
        <sz val="16"/>
        <color theme="1"/>
        <rFont val="Calibri"/>
        <family val="2"/>
        <scheme val="minor"/>
      </rPr>
      <t>Recursos propios de PETROPERÚ S.A.</t>
    </r>
  </si>
  <si>
    <r>
      <t>Proyecto:	                                            2,936,084	 Miles de Soles
Participación de Petroperú	                   694,562	 Miles de Soles</t>
    </r>
    <r>
      <rPr>
        <vertAlign val="superscript"/>
        <sz val="16"/>
        <color theme="1"/>
        <rFont val="Calibri"/>
        <family val="2"/>
        <scheme val="minor"/>
      </rPr>
      <t>1</t>
    </r>
    <r>
      <rPr>
        <sz val="16"/>
        <color theme="1"/>
        <rFont val="Calibri"/>
        <family val="2"/>
        <scheme val="minor"/>
      </rPr>
      <t xml:space="preserve">
</t>
    </r>
  </si>
  <si>
    <r>
      <t>Avance Físico</t>
    </r>
    <r>
      <rPr>
        <b/>
        <vertAlign val="superscript"/>
        <sz val="16"/>
        <rFont val="Calibri"/>
        <family val="2"/>
        <scheme val="minor"/>
      </rPr>
      <t>2</t>
    </r>
    <r>
      <rPr>
        <b/>
        <sz val="16"/>
        <rFont val="Calibri"/>
        <family val="2"/>
        <scheme val="minor"/>
      </rPr>
      <t xml:space="preserve"> (%)</t>
    </r>
  </si>
  <si>
    <r>
      <t>Presupuesto
Año 2022</t>
    </r>
    <r>
      <rPr>
        <b/>
        <vertAlign val="superscript"/>
        <sz val="16"/>
        <rFont val="Calibri"/>
        <family val="2"/>
        <scheme val="minor"/>
      </rPr>
      <t>6</t>
    </r>
  </si>
  <si>
    <r>
      <t>EIA - Plan Inicial Desarrollo</t>
    </r>
    <r>
      <rPr>
        <vertAlign val="superscript"/>
        <sz val="16"/>
        <color theme="1"/>
        <rFont val="Calibri"/>
        <family val="2"/>
        <scheme val="minor"/>
      </rPr>
      <t>3</t>
    </r>
  </si>
  <si>
    <r>
      <t>EIA - Pozo Exploratorio</t>
    </r>
    <r>
      <rPr>
        <vertAlign val="superscript"/>
        <sz val="16"/>
        <color theme="1"/>
        <rFont val="Calibri"/>
        <family val="2"/>
        <scheme val="minor"/>
      </rPr>
      <t>3</t>
    </r>
  </si>
  <si>
    <r>
      <t>Estudios de Ingeniería</t>
    </r>
    <r>
      <rPr>
        <vertAlign val="superscript"/>
        <sz val="16"/>
        <color theme="1"/>
        <rFont val="Calibri"/>
        <family val="2"/>
        <scheme val="minor"/>
      </rPr>
      <t>3</t>
    </r>
  </si>
  <si>
    <r>
      <t>Otros</t>
    </r>
    <r>
      <rPr>
        <vertAlign val="superscript"/>
        <sz val="16"/>
        <color theme="1"/>
        <rFont val="Calibri"/>
        <family val="2"/>
        <scheme val="minor"/>
      </rPr>
      <t>4</t>
    </r>
  </si>
  <si>
    <r>
      <t xml:space="preserve">1 </t>
    </r>
    <r>
      <rPr>
        <sz val="12"/>
        <color theme="1"/>
        <rFont val="Calibri"/>
        <family val="2"/>
        <scheme val="minor"/>
      </rPr>
      <t>Inversión correspondiente a la participación de PETROPERÚ en el Contrato de Licencia del Lote 64.</t>
    </r>
    <r>
      <rPr>
        <vertAlign val="superscript"/>
        <sz val="12"/>
        <color theme="1"/>
        <rFont val="Calibri"/>
        <family val="2"/>
        <scheme val="minor"/>
      </rPr>
      <t xml:space="preserve">
2 </t>
    </r>
    <r>
      <rPr>
        <sz val="12"/>
        <color theme="1"/>
        <rFont val="Calibri"/>
        <family val="2"/>
        <scheme val="minor"/>
      </rPr>
      <t>Proyecto sin avance previsto en 2022 hasta la aprobación del Estudio Impacto Ambiental. El avance físico acumulado incluye estudios de ingeniería, compra de activos en CBSP y asesoría del Banco de Inversión. Se excluyen actividades de soporte (LOE), sin productos finales definitivos.</t>
    </r>
    <r>
      <rPr>
        <vertAlign val="superscript"/>
        <sz val="12"/>
        <color theme="1"/>
        <rFont val="Calibri"/>
        <family val="2"/>
        <scheme val="minor"/>
      </rPr>
      <t xml:space="preserve">
3 </t>
    </r>
    <r>
      <rPr>
        <sz val="12"/>
        <color theme="1"/>
        <rFont val="Calibri"/>
        <family val="2"/>
        <scheme val="minor"/>
      </rPr>
      <t xml:space="preserve">Tomando en cuenta el retiro de GEOPARK, el Proyecto muestra un retraso significativo y se prevé la elaboración de un nuevo EIA para el desarrollo, cuya elaboración se iniciaría en el 2022 (cuando se cuente con un nuevo socio); por ello, se considera que el avance del EIA de Desarrollo y Exploratorio es 0. </t>
    </r>
    <r>
      <rPr>
        <vertAlign val="superscript"/>
        <sz val="12"/>
        <color theme="1"/>
        <rFont val="Calibri"/>
        <family val="2"/>
        <scheme val="minor"/>
      </rPr>
      <t xml:space="preserve">
4 </t>
    </r>
    <r>
      <rPr>
        <sz val="12"/>
        <color theme="1"/>
        <rFont val="Calibri"/>
        <family val="2"/>
        <scheme val="minor"/>
      </rPr>
      <t>Incluye las inversiones relacionadas con las fases inicial y complementaria de producción</t>
    </r>
    <r>
      <rPr>
        <vertAlign val="superscript"/>
        <sz val="12"/>
        <color theme="1"/>
        <rFont val="Calibri"/>
        <family val="2"/>
        <scheme val="minor"/>
      </rPr>
      <t xml:space="preserve">
5 </t>
    </r>
    <r>
      <rPr>
        <sz val="12"/>
        <color theme="1"/>
        <rFont val="Calibri"/>
        <family val="2"/>
        <scheme val="minor"/>
      </rPr>
      <t>Se considera cero el avance físico global del Lote 64, debido a que el EIA constituye el primer paso para la ejecución del proyecto y se tendrá que volver a elaborar otro EIA. En este contexto, el avance físico efectivo del proyecto recién empezaría en el año 2022, cuando se vuelva a iniciar la elaboración del EIA para el Desarrollo.</t>
    </r>
    <r>
      <rPr>
        <vertAlign val="superscript"/>
        <sz val="12"/>
        <color theme="1"/>
        <rFont val="Calibri"/>
        <family val="2"/>
        <scheme val="minor"/>
      </rPr>
      <t xml:space="preserve">
6 </t>
    </r>
    <r>
      <rPr>
        <sz val="12"/>
        <color theme="1"/>
        <rFont val="Calibri"/>
        <family val="2"/>
        <scheme val="minor"/>
      </rPr>
      <t>Presupuesto Anual aprobado con Acuerdo de Directorio AD N°138-2021-PP del 06.12.2021</t>
    </r>
  </si>
  <si>
    <r>
      <t>Inversión 
Total</t>
    </r>
    <r>
      <rPr>
        <b/>
        <vertAlign val="superscript"/>
        <sz val="16"/>
        <rFont val="Calibri"/>
        <family val="2"/>
        <scheme val="minor"/>
      </rPr>
      <t xml:space="preserve"> </t>
    </r>
  </si>
  <si>
    <r>
      <t>Desarrollo del proyecto</t>
    </r>
    <r>
      <rPr>
        <vertAlign val="superscript"/>
        <sz val="16"/>
        <color theme="1"/>
        <rFont val="Calibri"/>
        <family val="2"/>
        <scheme val="minor"/>
      </rPr>
      <t>1</t>
    </r>
  </si>
  <si>
    <r>
      <t xml:space="preserve">1 </t>
    </r>
    <r>
      <rPr>
        <sz val="12"/>
        <color theme="1"/>
        <rFont val="Calibri"/>
        <family val="2"/>
        <scheme val="minor"/>
      </rPr>
      <t>Asume una participación de 35% de PETROPERÚ en el Contrato de Licencia.</t>
    </r>
  </si>
  <si>
    <r>
      <rPr>
        <vertAlign val="superscript"/>
        <sz val="12"/>
        <color theme="1"/>
        <rFont val="Calibri"/>
        <family val="2"/>
        <scheme val="minor"/>
      </rPr>
      <t>3</t>
    </r>
    <r>
      <rPr>
        <sz val="12"/>
        <color theme="1"/>
        <rFont val="Calibri"/>
        <family val="2"/>
        <scheme val="minor"/>
      </rPr>
      <t xml:space="preserve"> El avance físico iniciará cuando se incorporé el socio al Contrato de Licencia.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</si>
</sst>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S_/_._-;\-* #,##0.00\ _S_/_._-;_-* &quot;-&quot;??\ _S_/_._-;_-@_-"/>
    <numFmt numFmtId="166" formatCode="_(* #,##0_);_(* \(#,##0\);_(* &quot;-&quot;??_);_(@_)"/>
    <numFmt numFmtId="167" formatCode="_(* #,##0.00_);_(* \(#,##0.00\);_(* &quot;-&quot;??_);_(@_)"/>
    <numFmt numFmtId="169" formatCode="0.0"/>
    <numFmt numFmtId="170" formatCode="#,##0.0"/>
  </numFmts>
  <fonts count="22" x14ac:knownFonts="1">
    <font>
      <sz val="11"/>
      <color theme="1"/>
      <name val="Calibri"/>
      <family val="2"/>
      <scheme val="minor"/>
    </font>
    <font>
      <sz val="11"/>
      <color theme="1"/>
      <name val="Calibri"/>
      <family val="2"/>
      <scheme val="minor"/>
    </font>
    <font>
      <sz val="10"/>
      <name val="Arial"/>
      <family val="2"/>
    </font>
    <font>
      <sz val="11"/>
      <color theme="0"/>
      <name val="Calibri"/>
      <family val="2"/>
      <scheme val="minor"/>
    </font>
    <font>
      <sz val="11"/>
      <name val="Calibri"/>
      <family val="2"/>
      <scheme val="minor"/>
    </font>
    <font>
      <sz val="16"/>
      <color theme="1"/>
      <name val="Calibri"/>
      <family val="2"/>
      <scheme val="minor"/>
    </font>
    <font>
      <sz val="14"/>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b/>
      <sz val="16"/>
      <name val="Calibri"/>
      <family val="2"/>
      <scheme val="minor"/>
    </font>
    <font>
      <b/>
      <sz val="14"/>
      <color theme="1"/>
      <name val="Calibri"/>
      <family val="2"/>
      <scheme val="minor"/>
    </font>
    <font>
      <sz val="12"/>
      <color theme="1"/>
      <name val="Calibri"/>
      <family val="2"/>
      <scheme val="minor"/>
    </font>
    <font>
      <b/>
      <vertAlign val="superscript"/>
      <sz val="12"/>
      <name val="Calibri"/>
      <family val="2"/>
      <scheme val="minor"/>
    </font>
    <font>
      <vertAlign val="superscript"/>
      <sz val="12"/>
      <color theme="1"/>
      <name val="Calibri"/>
      <family val="2"/>
      <scheme val="minor"/>
    </font>
    <font>
      <vertAlign val="superscript"/>
      <sz val="11"/>
      <color theme="1"/>
      <name val="Calibri"/>
      <family val="2"/>
      <scheme val="minor"/>
    </font>
    <font>
      <sz val="14"/>
      <name val="Calibri"/>
      <family val="2"/>
      <scheme val="minor"/>
    </font>
    <font>
      <b/>
      <vertAlign val="superscript"/>
      <sz val="16"/>
      <name val="Calibri"/>
      <family val="2"/>
      <scheme val="minor"/>
    </font>
    <font>
      <sz val="16"/>
      <name val="Calibri"/>
      <family val="2"/>
      <scheme val="minor"/>
    </font>
    <font>
      <sz val="15"/>
      <name val="Calibri"/>
      <family val="2"/>
      <scheme val="minor"/>
    </font>
    <font>
      <sz val="15"/>
      <color rgb="FF000000"/>
      <name val="Calibri"/>
      <family val="2"/>
      <scheme val="minor"/>
    </font>
    <font>
      <vertAlign val="superscript"/>
      <sz val="16"/>
      <color theme="1"/>
      <name val="Calibri"/>
      <family val="2"/>
      <scheme val="minor"/>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10">
    <border>
      <left/>
      <right/>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2" fillId="0" borderId="0"/>
    <xf numFmtId="0" fontId="2" fillId="0" borderId="0">
      <alignment horizontal="left" indent="2"/>
    </xf>
    <xf numFmtId="167" fontId="2" fillId="0" borderId="0" applyFont="0" applyFill="0" applyBorder="0" applyAlignment="0" applyProtection="0"/>
    <xf numFmtId="9" fontId="2" fillId="0" borderId="0" applyFont="0" applyFill="0" applyBorder="0" applyAlignment="0" applyProtection="0"/>
  </cellStyleXfs>
  <cellXfs count="147">
    <xf numFmtId="0" fontId="0" fillId="0" borderId="0" xfId="0"/>
    <xf numFmtId="0" fontId="4" fillId="3" borderId="0" xfId="0" applyFont="1" applyFill="1"/>
    <xf numFmtId="3" fontId="4" fillId="3" borderId="0" xfId="0" applyNumberFormat="1" applyFont="1" applyFill="1"/>
    <xf numFmtId="0" fontId="4" fillId="3" borderId="0" xfId="0" applyFont="1" applyFill="1" applyAlignment="1">
      <alignment horizontal="center"/>
    </xf>
    <xf numFmtId="3" fontId="4" fillId="3" borderId="0" xfId="0" applyNumberFormat="1" applyFont="1" applyFill="1" applyAlignment="1">
      <alignment horizontal="center" wrapText="1"/>
    </xf>
    <xf numFmtId="169" fontId="4" fillId="3" borderId="0" xfId="0" applyNumberFormat="1" applyFont="1" applyFill="1"/>
    <xf numFmtId="166" fontId="4" fillId="0" borderId="0" xfId="0" applyNumberFormat="1" applyFont="1"/>
    <xf numFmtId="164" fontId="4" fillId="3" borderId="0" xfId="1" applyFont="1" applyFill="1"/>
    <xf numFmtId="43" fontId="4" fillId="3" borderId="0" xfId="0" applyNumberFormat="1" applyFont="1" applyFill="1"/>
    <xf numFmtId="1" fontId="4" fillId="3" borderId="0" xfId="0" applyNumberFormat="1" applyFont="1" applyFill="1" applyAlignment="1">
      <alignment horizontal="center" wrapText="1"/>
    </xf>
    <xf numFmtId="1" fontId="4" fillId="3" borderId="0" xfId="0" applyNumberFormat="1" applyFont="1" applyFill="1"/>
    <xf numFmtId="0" fontId="5" fillId="3" borderId="0" xfId="0" applyFont="1" applyFill="1"/>
    <xf numFmtId="0" fontId="3" fillId="3" borderId="0" xfId="0" applyFont="1" applyFill="1"/>
    <xf numFmtId="1" fontId="4" fillId="3" borderId="0" xfId="0" applyNumberFormat="1" applyFont="1" applyFill="1" applyAlignment="1">
      <alignment horizontal="center" vertical="center" wrapText="1"/>
    </xf>
    <xf numFmtId="166" fontId="3" fillId="0" borderId="0" xfId="0" applyNumberFormat="1" applyFont="1"/>
    <xf numFmtId="0" fontId="3" fillId="0" borderId="0" xfId="0" applyFont="1"/>
    <xf numFmtId="0" fontId="6" fillId="3" borderId="0" xfId="0" applyFont="1" applyFill="1"/>
    <xf numFmtId="0" fontId="0" fillId="3" borderId="0" xfId="0" applyFont="1" applyFill="1"/>
    <xf numFmtId="0" fontId="0" fillId="0" borderId="0" xfId="0" applyFont="1"/>
    <xf numFmtId="166" fontId="0" fillId="0" borderId="0" xfId="0" applyNumberFormat="1" applyFont="1"/>
    <xf numFmtId="0" fontId="0" fillId="3" borderId="0" xfId="0" applyFont="1" applyFill="1" applyAlignment="1">
      <alignment vertical="center"/>
    </xf>
    <xf numFmtId="3" fontId="0" fillId="3" borderId="0" xfId="0" applyNumberFormat="1" applyFont="1" applyFill="1" applyAlignment="1">
      <alignment vertical="center"/>
    </xf>
    <xf numFmtId="166" fontId="0" fillId="0" borderId="0" xfId="0" applyNumberFormat="1" applyFont="1" applyAlignment="1">
      <alignment vertical="center"/>
    </xf>
    <xf numFmtId="0" fontId="0" fillId="0" borderId="0" xfId="0" applyFont="1" applyAlignment="1">
      <alignmen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5" fillId="3" borderId="0" xfId="0" applyFont="1" applyFill="1" applyAlignment="1">
      <alignment vertical="center"/>
    </xf>
    <xf numFmtId="0" fontId="9" fillId="3" borderId="0" xfId="0" applyFont="1" applyFill="1" applyAlignment="1">
      <alignment vertical="center"/>
    </xf>
    <xf numFmtId="49" fontId="5" fillId="3" borderId="0" xfId="0" applyNumberFormat="1" applyFont="1" applyFill="1" applyAlignment="1">
      <alignment horizontal="justify" vertical="center" wrapText="1"/>
    </xf>
    <xf numFmtId="0" fontId="5" fillId="3" borderId="0" xfId="0" applyFont="1" applyFill="1" applyAlignment="1">
      <alignment horizontal="left" vertical="center"/>
    </xf>
    <xf numFmtId="0" fontId="5" fillId="3" borderId="0" xfId="0" quotePrefix="1" applyFont="1" applyFill="1" applyAlignment="1">
      <alignment horizontal="justify" vertical="center" wrapText="1"/>
    </xf>
    <xf numFmtId="0" fontId="11" fillId="0" borderId="0" xfId="0" applyFont="1" applyAlignment="1">
      <alignment vertical="center"/>
    </xf>
    <xf numFmtId="0" fontId="6" fillId="3" borderId="0" xfId="0" applyFont="1" applyFill="1" applyAlignment="1">
      <alignment vertical="center"/>
    </xf>
    <xf numFmtId="0" fontId="12" fillId="3" borderId="0" xfId="0" applyFont="1" applyFill="1" applyAlignment="1">
      <alignment vertical="center"/>
    </xf>
    <xf numFmtId="49" fontId="8" fillId="3" borderId="0" xfId="1" applyNumberFormat="1" applyFont="1" applyFill="1" applyBorder="1" applyAlignment="1">
      <alignment horizontal="center" vertical="center" wrapText="1"/>
    </xf>
    <xf numFmtId="166" fontId="8" fillId="3" borderId="2" xfId="1" applyNumberFormat="1" applyFont="1" applyFill="1" applyBorder="1" applyAlignment="1">
      <alignment horizontal="center" vertical="center" wrapText="1"/>
    </xf>
    <xf numFmtId="166" fontId="8" fillId="3" borderId="0" xfId="1" applyNumberFormat="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8" fillId="3" borderId="2" xfId="1" applyNumberFormat="1" applyFont="1" applyFill="1" applyBorder="1" applyAlignment="1">
      <alignment horizontal="center" vertical="center" wrapText="1"/>
    </xf>
    <xf numFmtId="0" fontId="12" fillId="3" borderId="4" xfId="0" applyFont="1" applyFill="1" applyBorder="1" applyAlignment="1">
      <alignment vertical="center" wrapText="1"/>
    </xf>
    <xf numFmtId="3" fontId="12" fillId="3" borderId="5" xfId="0" applyNumberFormat="1" applyFont="1" applyFill="1" applyBorder="1" applyAlignment="1">
      <alignment horizontal="center" vertical="center"/>
    </xf>
    <xf numFmtId="3" fontId="12" fillId="3" borderId="5"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xf>
    <xf numFmtId="49" fontId="12" fillId="3" borderId="0" xfId="0" applyNumberFormat="1" applyFont="1" applyFill="1" applyAlignment="1">
      <alignment horizontal="center" vertical="center"/>
    </xf>
    <xf numFmtId="3" fontId="0" fillId="3" borderId="0" xfId="0" applyNumberFormat="1" applyFont="1" applyFill="1" applyAlignment="1">
      <alignment horizontal="left" vertical="center"/>
    </xf>
    <xf numFmtId="0" fontId="12" fillId="3" borderId="6" xfId="0" applyFont="1" applyFill="1" applyBorder="1" applyAlignment="1">
      <alignment vertical="center" wrapText="1"/>
    </xf>
    <xf numFmtId="3" fontId="12" fillId="3" borderId="6" xfId="0" applyNumberFormat="1" applyFont="1" applyFill="1" applyBorder="1" applyAlignment="1">
      <alignment horizontal="center" vertical="center"/>
    </xf>
    <xf numFmtId="3" fontId="12" fillId="3" borderId="6"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xf>
    <xf numFmtId="0" fontId="12" fillId="3" borderId="6" xfId="0" applyFont="1" applyFill="1" applyBorder="1" applyAlignment="1">
      <alignment horizontal="center" vertical="center"/>
    </xf>
    <xf numFmtId="10" fontId="12" fillId="3" borderId="0" xfId="0" applyNumberFormat="1" applyFont="1" applyFill="1" applyAlignment="1">
      <alignment horizontal="center" vertical="center"/>
    </xf>
    <xf numFmtId="4" fontId="0" fillId="3" borderId="0" xfId="0" applyNumberFormat="1" applyFont="1" applyFill="1" applyAlignment="1">
      <alignment vertical="center"/>
    </xf>
    <xf numFmtId="0" fontId="12" fillId="3" borderId="5" xfId="0" applyFont="1" applyFill="1" applyBorder="1" applyAlignment="1">
      <alignment vertical="center" wrapText="1"/>
    </xf>
    <xf numFmtId="0" fontId="12" fillId="3" borderId="5" xfId="0" applyFont="1" applyFill="1" applyBorder="1" applyAlignment="1">
      <alignment horizontal="center" vertical="center"/>
    </xf>
    <xf numFmtId="3" fontId="12" fillId="3" borderId="0" xfId="0" applyNumberFormat="1" applyFont="1" applyFill="1" applyAlignment="1">
      <alignment horizontal="center" vertical="center"/>
    </xf>
    <xf numFmtId="0" fontId="12" fillId="3" borderId="0" xfId="0" applyFont="1" applyFill="1" applyAlignment="1">
      <alignment horizontal="center" vertical="center"/>
    </xf>
    <xf numFmtId="10" fontId="12" fillId="3" borderId="6" xfId="0" applyNumberFormat="1" applyFont="1" applyFill="1" applyBorder="1" applyAlignment="1">
      <alignment horizontal="center" vertical="center"/>
    </xf>
    <xf numFmtId="1" fontId="0" fillId="3" borderId="0" xfId="0" applyNumberFormat="1" applyFont="1" applyFill="1" applyAlignment="1">
      <alignment vertical="center"/>
    </xf>
    <xf numFmtId="0" fontId="12" fillId="3" borderId="6" xfId="0"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0" xfId="0" applyFont="1" applyFill="1" applyAlignment="1">
      <alignment horizontal="center" vertical="center" wrapText="1"/>
    </xf>
    <xf numFmtId="0" fontId="12" fillId="3" borderId="8" xfId="0" applyFont="1" applyFill="1" applyBorder="1" applyAlignment="1">
      <alignment horizontal="center" vertical="center"/>
    </xf>
    <xf numFmtId="3" fontId="8" fillId="3" borderId="2" xfId="0" applyNumberFormat="1" applyFont="1" applyFill="1" applyBorder="1" applyAlignment="1">
      <alignment horizontal="left" vertical="center"/>
    </xf>
    <xf numFmtId="3" fontId="8" fillId="3" borderId="2" xfId="1" applyNumberFormat="1" applyFont="1" applyFill="1" applyBorder="1" applyAlignment="1">
      <alignment horizontal="center" vertical="center"/>
    </xf>
    <xf numFmtId="10" fontId="7" fillId="3" borderId="9" xfId="0" applyNumberFormat="1" applyFont="1" applyFill="1" applyBorder="1" applyAlignment="1">
      <alignment horizontal="center" vertical="center"/>
    </xf>
    <xf numFmtId="10" fontId="7" fillId="3" borderId="0" xfId="0" applyNumberFormat="1" applyFont="1" applyFill="1" applyAlignment="1">
      <alignment horizontal="center" vertical="center"/>
    </xf>
    <xf numFmtId="49" fontId="0" fillId="3" borderId="0" xfId="0" applyNumberFormat="1" applyFont="1" applyFill="1" applyAlignment="1">
      <alignment vertical="center"/>
    </xf>
    <xf numFmtId="49" fontId="0" fillId="3" borderId="0" xfId="0" applyNumberFormat="1" applyFont="1" applyFill="1" applyAlignment="1">
      <alignment horizontal="left" vertical="center" wrapText="1"/>
    </xf>
    <xf numFmtId="0" fontId="11" fillId="3" borderId="0" xfId="0" applyFont="1" applyFill="1" applyAlignment="1">
      <alignment vertical="center"/>
    </xf>
    <xf numFmtId="0" fontId="6" fillId="3" borderId="0" xfId="0" applyFont="1" applyFill="1" applyAlignment="1">
      <alignment horizontal="justify" vertical="center" wrapText="1"/>
    </xf>
    <xf numFmtId="0" fontId="9" fillId="3" borderId="0" xfId="0" applyFont="1" applyFill="1"/>
    <xf numFmtId="166" fontId="10" fillId="3" borderId="2" xfId="1" applyNumberFormat="1" applyFont="1" applyFill="1" applyBorder="1" applyAlignment="1">
      <alignment horizontal="center" vertical="center" wrapText="1"/>
    </xf>
    <xf numFmtId="49" fontId="10" fillId="3" borderId="2" xfId="1" applyNumberFormat="1" applyFont="1" applyFill="1" applyBorder="1" applyAlignment="1">
      <alignment horizontal="center" vertical="center" wrapText="1"/>
    </xf>
    <xf numFmtId="0" fontId="10" fillId="3" borderId="2" xfId="1" applyNumberFormat="1" applyFont="1" applyFill="1" applyBorder="1" applyAlignment="1">
      <alignment horizontal="center" vertical="center" wrapText="1"/>
    </xf>
    <xf numFmtId="166" fontId="10" fillId="3" borderId="2" xfId="1" applyNumberFormat="1" applyFont="1" applyFill="1" applyBorder="1" applyAlignment="1">
      <alignment horizontal="center" vertical="top" wrapText="1"/>
    </xf>
    <xf numFmtId="0" fontId="5" fillId="3" borderId="4" xfId="0" applyFont="1" applyFill="1" applyBorder="1" applyAlignment="1">
      <alignment vertical="center" wrapText="1"/>
    </xf>
    <xf numFmtId="3" fontId="5" fillId="3"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0" fontId="5" fillId="3" borderId="6" xfId="0" applyFont="1" applyFill="1" applyBorder="1" applyAlignment="1">
      <alignment vertical="center" wrapText="1"/>
    </xf>
    <xf numFmtId="3" fontId="5" fillId="3" borderId="6" xfId="0" applyNumberFormat="1" applyFont="1" applyFill="1" applyBorder="1" applyAlignment="1">
      <alignment horizontal="center" vertical="center"/>
    </xf>
    <xf numFmtId="3" fontId="5" fillId="3" borderId="6"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xf>
    <xf numFmtId="3" fontId="10" fillId="3" borderId="2" xfId="0" applyNumberFormat="1" applyFont="1" applyFill="1" applyBorder="1" applyAlignment="1">
      <alignment horizontal="left" indent="1"/>
    </xf>
    <xf numFmtId="3" fontId="10" fillId="3" borderId="2" xfId="1" applyNumberFormat="1" applyFont="1" applyFill="1" applyBorder="1" applyAlignment="1">
      <alignment horizontal="center" vertical="center"/>
    </xf>
    <xf numFmtId="49" fontId="9" fillId="3" borderId="9" xfId="1" applyNumberFormat="1" applyFont="1" applyFill="1" applyBorder="1" applyAlignment="1">
      <alignment horizontal="center" vertical="center"/>
    </xf>
    <xf numFmtId="169" fontId="9" fillId="3" borderId="9" xfId="1" applyNumberFormat="1" applyFont="1" applyFill="1" applyBorder="1" applyAlignment="1">
      <alignment horizontal="center" vertical="center"/>
    </xf>
    <xf numFmtId="49" fontId="12" fillId="3" borderId="0" xfId="0" applyNumberFormat="1" applyFont="1" applyFill="1"/>
    <xf numFmtId="49" fontId="9" fillId="0" borderId="9" xfId="1" applyNumberFormat="1" applyFont="1" applyFill="1" applyBorder="1" applyAlignment="1">
      <alignment horizontal="center" vertical="center"/>
    </xf>
    <xf numFmtId="49" fontId="12" fillId="3" borderId="0" xfId="0" applyNumberFormat="1" applyFont="1" applyFill="1" applyAlignment="1">
      <alignment horizontal="left" wrapText="1"/>
    </xf>
    <xf numFmtId="170" fontId="5" fillId="3" borderId="6" xfId="0" applyNumberFormat="1" applyFont="1" applyFill="1" applyBorder="1" applyAlignment="1">
      <alignment horizontal="center" vertical="center"/>
    </xf>
    <xf numFmtId="170" fontId="10" fillId="3" borderId="2" xfId="1" applyNumberFormat="1" applyFont="1" applyFill="1" applyBorder="1" applyAlignment="1">
      <alignment horizontal="center" vertical="center"/>
    </xf>
    <xf numFmtId="49" fontId="12" fillId="0" borderId="0" xfId="0" applyNumberFormat="1" applyFont="1"/>
    <xf numFmtId="0" fontId="5" fillId="3" borderId="5" xfId="0" applyFont="1" applyFill="1" applyBorder="1" applyAlignment="1">
      <alignment vertical="center" wrapText="1"/>
    </xf>
    <xf numFmtId="49" fontId="5" fillId="3" borderId="5" xfId="0" applyNumberFormat="1" applyFont="1" applyFill="1" applyBorder="1" applyAlignment="1">
      <alignment vertical="center" wrapText="1"/>
    </xf>
    <xf numFmtId="1" fontId="0" fillId="3" borderId="0" xfId="0" applyNumberFormat="1" applyFont="1" applyFill="1"/>
    <xf numFmtId="3" fontId="0" fillId="3" borderId="0" xfId="0" applyNumberFormat="1" applyFont="1" applyFill="1"/>
    <xf numFmtId="0" fontId="9" fillId="3" borderId="9" xfId="1" applyNumberFormat="1" applyFont="1" applyFill="1" applyBorder="1" applyAlignment="1">
      <alignment horizontal="center" vertical="center"/>
    </xf>
    <xf numFmtId="49" fontId="14" fillId="3" borderId="0" xfId="0" applyNumberFormat="1" applyFont="1" applyFill="1" applyAlignment="1">
      <alignment vertical="top" wrapText="1"/>
    </xf>
    <xf numFmtId="49" fontId="14" fillId="3" borderId="0" xfId="0" applyNumberFormat="1" applyFont="1" applyFill="1"/>
    <xf numFmtId="0" fontId="6" fillId="3" borderId="0" xfId="0" quotePrefix="1" applyFont="1" applyFill="1" applyAlignment="1">
      <alignment horizontal="justify" vertical="center" wrapText="1"/>
    </xf>
    <xf numFmtId="0" fontId="6" fillId="3" borderId="0" xfId="0" applyFont="1" applyFill="1" applyAlignment="1">
      <alignment horizontal="justify" vertical="center" wrapText="1"/>
    </xf>
    <xf numFmtId="0" fontId="5" fillId="3" borderId="0" xfId="0" quotePrefix="1" applyFont="1" applyFill="1" applyAlignment="1">
      <alignment horizontal="justify" vertical="center" wrapText="1"/>
    </xf>
    <xf numFmtId="166" fontId="8" fillId="3" borderId="1" xfId="1" applyNumberFormat="1" applyFont="1" applyFill="1" applyBorder="1" applyAlignment="1">
      <alignment horizontal="center" vertical="center" wrapText="1"/>
    </xf>
    <xf numFmtId="166" fontId="8" fillId="3" borderId="0" xfId="1" applyNumberFormat="1" applyFont="1" applyFill="1" applyBorder="1" applyAlignment="1">
      <alignment horizontal="center" vertical="center" wrapText="1"/>
    </xf>
    <xf numFmtId="166" fontId="8" fillId="3" borderId="3" xfId="1" applyNumberFormat="1" applyFont="1" applyFill="1" applyBorder="1" applyAlignment="1">
      <alignment horizontal="center" vertical="center" wrapText="1"/>
    </xf>
    <xf numFmtId="166" fontId="8" fillId="3" borderId="2" xfId="1" applyNumberFormat="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10" fontId="12" fillId="3" borderId="7" xfId="0" applyNumberFormat="1" applyFont="1" applyFill="1" applyBorder="1" applyAlignment="1">
      <alignment horizontal="center" vertical="center"/>
    </xf>
    <xf numFmtId="10" fontId="12" fillId="3" borderId="0" xfId="0" applyNumberFormat="1" applyFont="1" applyFill="1" applyAlignment="1">
      <alignment horizontal="center" vertical="center"/>
    </xf>
    <xf numFmtId="10" fontId="12" fillId="3" borderId="5" xfId="0" applyNumberFormat="1" applyFont="1" applyFill="1" applyBorder="1" applyAlignment="1">
      <alignment horizontal="center" vertical="center"/>
    </xf>
    <xf numFmtId="49" fontId="0" fillId="3" borderId="0" xfId="0" applyNumberFormat="1" applyFont="1" applyFill="1" applyAlignment="1">
      <alignment horizontal="justify" vertical="justify" wrapText="1"/>
    </xf>
    <xf numFmtId="49" fontId="0" fillId="3" borderId="0" xfId="0" applyNumberFormat="1" applyFont="1" applyFill="1" applyAlignment="1">
      <alignment horizontal="justify" vertical="center" wrapText="1"/>
    </xf>
    <xf numFmtId="49" fontId="0" fillId="3" borderId="0" xfId="0" applyNumberFormat="1" applyFont="1" applyFill="1" applyAlignment="1">
      <alignment horizontal="left" vertical="center" wrapText="1"/>
    </xf>
    <xf numFmtId="0" fontId="9" fillId="3" borderId="0" xfId="0" applyFont="1" applyFill="1" applyAlignment="1">
      <alignment horizontal="center" vertical="center"/>
    </xf>
    <xf numFmtId="0" fontId="10" fillId="3" borderId="0" xfId="0" applyFont="1" applyFill="1" applyAlignment="1">
      <alignment horizontal="center" vertical="center"/>
    </xf>
    <xf numFmtId="49" fontId="5" fillId="3" borderId="0" xfId="0" applyNumberFormat="1" applyFont="1" applyFill="1" applyAlignment="1">
      <alignment horizontal="justify" vertical="center" wrapText="1"/>
    </xf>
    <xf numFmtId="0" fontId="5" fillId="3" borderId="0" xfId="0" quotePrefix="1" applyFont="1" applyFill="1" applyAlignment="1">
      <alignment horizontal="left" vertical="center" wrapText="1"/>
    </xf>
    <xf numFmtId="0" fontId="5" fillId="3" borderId="0" xfId="0" applyFont="1" applyFill="1" applyAlignment="1">
      <alignment horizontal="left" vertical="center"/>
    </xf>
    <xf numFmtId="0" fontId="20" fillId="2" borderId="5" xfId="0" applyFont="1" applyFill="1" applyBorder="1" applyAlignment="1">
      <alignment horizontal="justify" vertical="top" wrapText="1"/>
    </xf>
    <xf numFmtId="166" fontId="10" fillId="3" borderId="1" xfId="1" applyNumberFormat="1" applyFont="1" applyFill="1" applyBorder="1" applyAlignment="1">
      <alignment horizontal="center" vertical="center" wrapText="1"/>
    </xf>
    <xf numFmtId="166" fontId="10" fillId="3" borderId="0" xfId="1" applyNumberFormat="1" applyFont="1" applyFill="1" applyBorder="1" applyAlignment="1">
      <alignment horizontal="center" vertical="center" wrapText="1"/>
    </xf>
    <xf numFmtId="166" fontId="10" fillId="3" borderId="3" xfId="1" applyNumberFormat="1" applyFont="1" applyFill="1" applyBorder="1" applyAlignment="1">
      <alignment horizontal="center" vertical="center" wrapText="1"/>
    </xf>
    <xf numFmtId="166" fontId="10" fillId="3" borderId="2" xfId="1" applyNumberFormat="1" applyFont="1" applyFill="1" applyBorder="1" applyAlignment="1">
      <alignment horizontal="center" vertical="center" wrapText="1"/>
    </xf>
    <xf numFmtId="49" fontId="10" fillId="3" borderId="2" xfId="1" applyNumberFormat="1" applyFont="1" applyFill="1" applyBorder="1" applyAlignment="1">
      <alignment horizontal="center" vertical="center" wrapText="1"/>
    </xf>
    <xf numFmtId="49" fontId="12" fillId="3" borderId="0" xfId="0" applyNumberFormat="1" applyFont="1" applyFill="1" applyAlignment="1">
      <alignment horizontal="left" wrapText="1"/>
    </xf>
    <xf numFmtId="49" fontId="12" fillId="3" borderId="0" xfId="0" applyNumberFormat="1" applyFont="1" applyFill="1" applyAlignment="1">
      <alignment horizontal="left" vertical="top" wrapText="1"/>
    </xf>
    <xf numFmtId="0" fontId="18" fillId="3" borderId="0" xfId="0" quotePrefix="1" applyFont="1" applyFill="1" applyAlignment="1">
      <alignment horizontal="justify" vertical="top" wrapText="1"/>
    </xf>
    <xf numFmtId="0" fontId="18" fillId="3" borderId="0" xfId="0" applyFont="1" applyFill="1" applyAlignment="1">
      <alignment horizontal="justify" vertical="top" wrapText="1"/>
    </xf>
    <xf numFmtId="0" fontId="20" fillId="2" borderId="0" xfId="0" applyFont="1" applyFill="1" applyAlignment="1">
      <alignment horizontal="justify" vertical="top" wrapText="1"/>
    </xf>
    <xf numFmtId="0" fontId="0" fillId="2" borderId="0" xfId="0" applyFont="1" applyFill="1" applyAlignment="1">
      <alignment horizontal="justify" vertical="top" wrapText="1"/>
    </xf>
    <xf numFmtId="0" fontId="0" fillId="3" borderId="0" xfId="0" applyFont="1" applyFill="1" applyAlignment="1">
      <alignment horizontal="center" vertical="top" wrapText="1"/>
    </xf>
    <xf numFmtId="0" fontId="5" fillId="3" borderId="0" xfId="0" quotePrefix="1" applyFont="1" applyFill="1" applyAlignment="1">
      <alignment horizontal="left" vertical="top" wrapText="1"/>
    </xf>
    <xf numFmtId="0" fontId="9" fillId="3" borderId="0" xfId="0" applyFont="1" applyFill="1" applyAlignment="1">
      <alignment horizontal="center"/>
    </xf>
    <xf numFmtId="0" fontId="10" fillId="3" borderId="0" xfId="0" applyFont="1" applyFill="1" applyAlignment="1">
      <alignment horizontal="center"/>
    </xf>
    <xf numFmtId="49" fontId="5" fillId="3" borderId="0" xfId="0" applyNumberFormat="1" applyFont="1" applyFill="1" applyAlignment="1">
      <alignment horizontal="justify" vertical="top" wrapText="1"/>
    </xf>
    <xf numFmtId="0" fontId="18" fillId="3" borderId="0" xfId="0" quotePrefix="1" applyFont="1" applyFill="1" applyAlignment="1">
      <alignment horizontal="left" vertical="top" wrapText="1"/>
    </xf>
    <xf numFmtId="49" fontId="5" fillId="3" borderId="0" xfId="0" quotePrefix="1" applyNumberFormat="1" applyFont="1" applyFill="1" applyAlignment="1">
      <alignment horizontal="justify" vertical="center" wrapText="1"/>
    </xf>
    <xf numFmtId="0" fontId="5" fillId="3" borderId="0" xfId="0" applyFont="1" applyFill="1" applyAlignment="1">
      <alignment horizontal="left" vertical="top"/>
    </xf>
    <xf numFmtId="49" fontId="5" fillId="3" borderId="1" xfId="0" applyNumberFormat="1" applyFont="1" applyFill="1" applyBorder="1" applyAlignment="1">
      <alignment horizontal="center" vertical="center"/>
    </xf>
    <xf numFmtId="49" fontId="5" fillId="3" borderId="0" xfId="0" applyNumberFormat="1" applyFont="1" applyFill="1" applyAlignment="1">
      <alignment horizontal="center" vertical="center"/>
    </xf>
    <xf numFmtId="49" fontId="5" fillId="3" borderId="5"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14" fillId="3" borderId="0" xfId="0" applyNumberFormat="1" applyFont="1" applyFill="1" applyAlignment="1">
      <alignment horizontal="justify" vertical="top" wrapText="1"/>
    </xf>
    <xf numFmtId="0" fontId="5" fillId="3" borderId="0" xfId="0" quotePrefix="1" applyFont="1" applyFill="1" applyAlignment="1">
      <alignment horizontal="justify" vertical="top" wrapText="1"/>
    </xf>
  </cellXfs>
  <cellStyles count="6">
    <cellStyle name="Millares" xfId="1" builtinId="3"/>
    <cellStyle name="Millares 2" xfId="4" xr:uid="{91F1B246-0226-4DCD-9B45-C43786ED9D21}"/>
    <cellStyle name="Normal" xfId="0" builtinId="0"/>
    <cellStyle name="Normal 2" xfId="2" xr:uid="{00000000-0005-0000-0000-000002000000}"/>
    <cellStyle name="Normal 3" xfId="3" xr:uid="{7EE231E3-2A7F-45BD-B856-C75065A3B639}"/>
    <cellStyle name="Porcentaje 2" xfId="5" xr:uid="{25670332-17FF-4A31-B758-70A155231E69}"/>
  </cellStyles>
  <dxfs count="0"/>
  <tableStyles count="0" defaultTableStyle="TableStyleMedium2" defaultPivotStyle="PivotStyleLight16"/>
  <colors>
    <mruColors>
      <color rgb="FF007A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17461</xdr:colOff>
      <xdr:row>14</xdr:row>
      <xdr:rowOff>30163</xdr:rowOff>
    </xdr:from>
    <xdr:to>
      <xdr:col>9</xdr:col>
      <xdr:colOff>727754</xdr:colOff>
      <xdr:row>14</xdr:row>
      <xdr:rowOff>150813</xdr:rowOff>
    </xdr:to>
    <xdr:pic>
      <xdr:nvPicPr>
        <xdr:cNvPr id="2" name="Imagen 1">
          <a:extLst>
            <a:ext uri="{FF2B5EF4-FFF2-40B4-BE49-F238E27FC236}">
              <a16:creationId xmlns:a16="http://schemas.microsoft.com/office/drawing/2014/main" id="{B254E052-0FB0-47FF-B4CF-166CC2033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3361" y="12520613"/>
          <a:ext cx="6018893"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14</xdr:row>
      <xdr:rowOff>38100</xdr:rowOff>
    </xdr:from>
    <xdr:to>
      <xdr:col>10</xdr:col>
      <xdr:colOff>1291</xdr:colOff>
      <xdr:row>14</xdr:row>
      <xdr:rowOff>163768</xdr:rowOff>
    </xdr:to>
    <xdr:pic>
      <xdr:nvPicPr>
        <xdr:cNvPr id="2" name="Imagen 1">
          <a:extLst>
            <a:ext uri="{FF2B5EF4-FFF2-40B4-BE49-F238E27FC236}">
              <a16:creationId xmlns:a16="http://schemas.microsoft.com/office/drawing/2014/main" id="{BF531C22-030E-47B6-B995-820D6CA87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5" y="5759450"/>
          <a:ext cx="7116466" cy="125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104774</xdr:colOff>
      <xdr:row>14</xdr:row>
      <xdr:rowOff>38100</xdr:rowOff>
    </xdr:from>
    <xdr:to>
      <xdr:col>9</xdr:col>
      <xdr:colOff>729343</xdr:colOff>
      <xdr:row>14</xdr:row>
      <xdr:rowOff>164095</xdr:rowOff>
    </xdr:to>
    <xdr:pic>
      <xdr:nvPicPr>
        <xdr:cNvPr id="2" name="Imagen 1">
          <a:extLst>
            <a:ext uri="{FF2B5EF4-FFF2-40B4-BE49-F238E27FC236}">
              <a16:creationId xmlns:a16="http://schemas.microsoft.com/office/drawing/2014/main" id="{6F661D86-0786-4E89-847A-1046FF79C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4" y="5969000"/>
          <a:ext cx="7063469" cy="125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104775</xdr:colOff>
      <xdr:row>14</xdr:row>
      <xdr:rowOff>38101</xdr:rowOff>
    </xdr:from>
    <xdr:to>
      <xdr:col>10</xdr:col>
      <xdr:colOff>4233</xdr:colOff>
      <xdr:row>14</xdr:row>
      <xdr:rowOff>148167</xdr:rowOff>
    </xdr:to>
    <xdr:pic>
      <xdr:nvPicPr>
        <xdr:cNvPr id="2" name="Imagen 1">
          <a:extLst>
            <a:ext uri="{FF2B5EF4-FFF2-40B4-BE49-F238E27FC236}">
              <a16:creationId xmlns:a16="http://schemas.microsoft.com/office/drawing/2014/main" id="{C9252602-9D6C-4BE4-9054-2726510F7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5" y="5397501"/>
          <a:ext cx="7443258" cy="110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104775</xdr:colOff>
      <xdr:row>14</xdr:row>
      <xdr:rowOff>38100</xdr:rowOff>
    </xdr:from>
    <xdr:to>
      <xdr:col>10</xdr:col>
      <xdr:colOff>2041</xdr:colOff>
      <xdr:row>14</xdr:row>
      <xdr:rowOff>146022</xdr:rowOff>
    </xdr:to>
    <xdr:pic>
      <xdr:nvPicPr>
        <xdr:cNvPr id="2" name="Imagen 1">
          <a:extLst>
            <a:ext uri="{FF2B5EF4-FFF2-40B4-BE49-F238E27FC236}">
              <a16:creationId xmlns:a16="http://schemas.microsoft.com/office/drawing/2014/main" id="{4B2888E5-F350-4F47-8D69-95DE17B23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7425" y="6978650"/>
          <a:ext cx="7776029" cy="107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118887</xdr:colOff>
      <xdr:row>14</xdr:row>
      <xdr:rowOff>38100</xdr:rowOff>
    </xdr:from>
    <xdr:to>
      <xdr:col>10</xdr:col>
      <xdr:colOff>10584</xdr:colOff>
      <xdr:row>14</xdr:row>
      <xdr:rowOff>141111</xdr:rowOff>
    </xdr:to>
    <xdr:pic>
      <xdr:nvPicPr>
        <xdr:cNvPr id="2" name="Imagen 1">
          <a:extLst>
            <a:ext uri="{FF2B5EF4-FFF2-40B4-BE49-F238E27FC236}">
              <a16:creationId xmlns:a16="http://schemas.microsoft.com/office/drawing/2014/main" id="{DDA55361-7079-4C32-A939-617019D60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5937" y="6388100"/>
          <a:ext cx="7435497" cy="10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F7975-2FA7-47BC-8FF8-CE1F4216062A}">
  <sheetPr>
    <tabColor theme="3"/>
  </sheetPr>
  <dimension ref="A2:T64"/>
  <sheetViews>
    <sheetView tabSelected="1" view="pageLayout" zoomScaleNormal="70" zoomScaleSheetLayoutView="70" workbookViewId="0">
      <selection activeCell="A3" sqref="A3"/>
    </sheetView>
  </sheetViews>
  <sheetFormatPr baseColWidth="10" defaultColWidth="11.42578125" defaultRowHeight="15" x14ac:dyDescent="0.25"/>
  <cols>
    <col min="1" max="1" width="5.28515625" style="20" customWidth="1"/>
    <col min="2" max="2" width="32.42578125" style="20" customWidth="1"/>
    <col min="3" max="3" width="1.7109375" style="20" customWidth="1"/>
    <col min="4" max="4" width="14.42578125" style="20" customWidth="1"/>
    <col min="5" max="5" width="14.85546875" style="20" customWidth="1"/>
    <col min="6" max="6" width="16.140625" style="20" customWidth="1"/>
    <col min="7" max="7" width="13.42578125" style="20" customWidth="1"/>
    <col min="8" max="8" width="1.28515625" style="20" customWidth="1"/>
    <col min="9" max="9" width="15.85546875" style="20" customWidth="1"/>
    <col min="10" max="10" width="12.5703125" style="20" customWidth="1"/>
    <col min="11" max="11" width="20" style="20" customWidth="1"/>
    <col min="12" max="12" width="32.42578125" style="20" customWidth="1"/>
    <col min="13" max="13" width="12.85546875" style="21" bestFit="1" customWidth="1"/>
    <col min="14" max="16384" width="11.42578125" style="20"/>
  </cols>
  <sheetData>
    <row r="2" spans="2:11" ht="21" hidden="1" x14ac:dyDescent="0.25">
      <c r="B2" s="116" t="s">
        <v>0</v>
      </c>
      <c r="C2" s="116"/>
      <c r="D2" s="116"/>
      <c r="E2" s="116"/>
      <c r="F2" s="116"/>
      <c r="G2" s="116"/>
      <c r="H2" s="116"/>
      <c r="I2" s="116"/>
      <c r="J2" s="116"/>
      <c r="K2" s="24"/>
    </row>
    <row r="3" spans="2:11" ht="21" x14ac:dyDescent="0.25">
      <c r="B3" s="117" t="s">
        <v>1</v>
      </c>
      <c r="C3" s="117"/>
      <c r="D3" s="117"/>
      <c r="E3" s="117"/>
      <c r="F3" s="117"/>
      <c r="G3" s="117"/>
      <c r="H3" s="117"/>
      <c r="I3" s="117"/>
      <c r="J3" s="117"/>
      <c r="K3" s="25"/>
    </row>
    <row r="4" spans="2:11" ht="21" x14ac:dyDescent="0.25">
      <c r="B4" s="117" t="s">
        <v>2</v>
      </c>
      <c r="C4" s="117"/>
      <c r="D4" s="117"/>
      <c r="E4" s="117"/>
      <c r="F4" s="117"/>
      <c r="G4" s="117"/>
      <c r="H4" s="117"/>
      <c r="I4" s="117"/>
      <c r="J4" s="117"/>
      <c r="K4" s="25"/>
    </row>
    <row r="5" spans="2:11" ht="35.450000000000003" customHeight="1" x14ac:dyDescent="0.25">
      <c r="B5" s="26"/>
      <c r="C5" s="26"/>
      <c r="D5" s="26"/>
      <c r="E5" s="26"/>
      <c r="F5" s="26"/>
      <c r="G5" s="26"/>
      <c r="H5" s="26"/>
      <c r="I5" s="26"/>
      <c r="J5" s="26"/>
      <c r="K5" s="26"/>
    </row>
    <row r="6" spans="2:11" ht="21" x14ac:dyDescent="0.25">
      <c r="B6" s="27" t="s">
        <v>3</v>
      </c>
      <c r="C6" s="26"/>
      <c r="D6" s="26"/>
      <c r="E6" s="26"/>
      <c r="F6" s="26"/>
      <c r="G6" s="26"/>
      <c r="H6" s="26"/>
      <c r="I6" s="26"/>
      <c r="J6" s="26"/>
      <c r="K6" s="26"/>
    </row>
    <row r="7" spans="2:11" ht="217.5" customHeight="1" x14ac:dyDescent="0.25">
      <c r="B7" s="118" t="s">
        <v>4</v>
      </c>
      <c r="C7" s="118"/>
      <c r="D7" s="118"/>
      <c r="E7" s="118"/>
      <c r="F7" s="118"/>
      <c r="G7" s="118"/>
      <c r="H7" s="118"/>
      <c r="I7" s="118"/>
      <c r="J7" s="118"/>
      <c r="K7" s="28"/>
    </row>
    <row r="8" spans="2:11" ht="21" x14ac:dyDescent="0.25">
      <c r="B8" s="27" t="s">
        <v>5</v>
      </c>
      <c r="C8" s="26"/>
      <c r="D8" s="26"/>
      <c r="E8" s="26"/>
      <c r="F8" s="26"/>
      <c r="G8" s="26"/>
      <c r="H8" s="26"/>
      <c r="I8" s="26"/>
      <c r="J8" s="26"/>
      <c r="K8" s="26"/>
    </row>
    <row r="9" spans="2:11" ht="332.25" customHeight="1" x14ac:dyDescent="0.25">
      <c r="B9" s="119" t="s">
        <v>6</v>
      </c>
      <c r="C9" s="119"/>
      <c r="D9" s="119"/>
      <c r="E9" s="119"/>
      <c r="F9" s="119"/>
      <c r="G9" s="120"/>
      <c r="H9" s="120"/>
      <c r="I9" s="120"/>
      <c r="J9" s="120"/>
      <c r="K9" s="29"/>
    </row>
    <row r="10" spans="2:11" ht="30.95" customHeight="1" x14ac:dyDescent="0.25">
      <c r="B10" s="27" t="s">
        <v>7</v>
      </c>
      <c r="C10" s="26"/>
      <c r="D10" s="26"/>
      <c r="E10" s="26"/>
      <c r="F10" s="26"/>
      <c r="G10" s="26"/>
      <c r="H10" s="26"/>
      <c r="I10" s="26"/>
      <c r="J10" s="26"/>
      <c r="K10" s="26"/>
    </row>
    <row r="11" spans="2:11" ht="168.6" customHeight="1" x14ac:dyDescent="0.25">
      <c r="B11" s="104" t="s">
        <v>8</v>
      </c>
      <c r="C11" s="104"/>
      <c r="D11" s="104"/>
      <c r="E11" s="104"/>
      <c r="F11" s="104"/>
      <c r="G11" s="104"/>
      <c r="H11" s="104"/>
      <c r="I11" s="104"/>
      <c r="J11" s="104"/>
      <c r="K11" s="30"/>
    </row>
    <row r="12" spans="2:11" ht="30.95" customHeight="1" x14ac:dyDescent="0.25">
      <c r="B12" s="31" t="s">
        <v>9</v>
      </c>
      <c r="C12" s="32"/>
      <c r="D12" s="32"/>
      <c r="E12" s="32"/>
      <c r="F12" s="32"/>
      <c r="G12" s="32"/>
      <c r="H12" s="32"/>
      <c r="I12" s="32"/>
      <c r="J12" s="32"/>
      <c r="K12" s="32"/>
    </row>
    <row r="13" spans="2:11" ht="27" customHeight="1" thickBot="1" x14ac:dyDescent="0.3">
      <c r="B13" s="32"/>
      <c r="C13" s="32"/>
      <c r="D13" s="32"/>
      <c r="E13" s="32"/>
      <c r="F13" s="32"/>
      <c r="G13" s="32"/>
      <c r="H13" s="32"/>
      <c r="I13" s="32"/>
      <c r="J13" s="32"/>
      <c r="K13" s="32"/>
    </row>
    <row r="14" spans="2:11" ht="26.45" customHeight="1" thickBot="1" x14ac:dyDescent="0.3">
      <c r="B14" s="105" t="s">
        <v>10</v>
      </c>
      <c r="C14" s="33"/>
      <c r="D14" s="108" t="s">
        <v>11</v>
      </c>
      <c r="E14" s="108"/>
      <c r="F14" s="108"/>
      <c r="G14" s="108"/>
      <c r="H14" s="33"/>
      <c r="I14" s="109" t="s">
        <v>113</v>
      </c>
      <c r="J14" s="109"/>
      <c r="K14" s="34"/>
    </row>
    <row r="15" spans="2:11" ht="15.75" customHeight="1" thickBot="1" x14ac:dyDescent="0.3">
      <c r="B15" s="106"/>
      <c r="C15" s="33"/>
      <c r="D15" s="35"/>
      <c r="E15" s="35"/>
      <c r="F15" s="35"/>
      <c r="G15" s="35"/>
      <c r="H15" s="33"/>
      <c r="I15" s="35"/>
      <c r="J15" s="35"/>
      <c r="K15" s="36"/>
    </row>
    <row r="16" spans="2:11" ht="37.5" customHeight="1" thickBot="1" x14ac:dyDescent="0.3">
      <c r="B16" s="107"/>
      <c r="C16" s="33"/>
      <c r="D16" s="37" t="s">
        <v>114</v>
      </c>
      <c r="E16" s="35" t="s">
        <v>12</v>
      </c>
      <c r="F16" s="38" t="s">
        <v>115</v>
      </c>
      <c r="G16" s="35" t="s">
        <v>13</v>
      </c>
      <c r="H16" s="33"/>
      <c r="I16" s="35" t="s">
        <v>14</v>
      </c>
      <c r="J16" s="35" t="s">
        <v>15</v>
      </c>
      <c r="K16" s="36"/>
    </row>
    <row r="17" spans="2:15" ht="18" x14ac:dyDescent="0.25">
      <c r="B17" s="39" t="s">
        <v>16</v>
      </c>
      <c r="C17" s="33"/>
      <c r="D17" s="40">
        <v>385613.20437400014</v>
      </c>
      <c r="E17" s="41">
        <v>381165.28307999996</v>
      </c>
      <c r="F17" s="40">
        <v>32796.790049999996</v>
      </c>
      <c r="G17" s="40">
        <v>25203.221469999997</v>
      </c>
      <c r="H17" s="33"/>
      <c r="I17" s="42" t="s">
        <v>116</v>
      </c>
      <c r="J17" s="43" t="s">
        <v>116</v>
      </c>
      <c r="K17" s="44"/>
      <c r="M17" s="45"/>
      <c r="N17" s="21"/>
    </row>
    <row r="18" spans="2:15" ht="18" x14ac:dyDescent="0.25">
      <c r="B18" s="46" t="s">
        <v>17</v>
      </c>
      <c r="C18" s="33"/>
      <c r="D18" s="47">
        <v>37371.40951433008</v>
      </c>
      <c r="E18" s="48">
        <v>20031.818640000009</v>
      </c>
      <c r="F18" s="47">
        <v>19433.633700000002</v>
      </c>
      <c r="G18" s="40">
        <v>839.56191999999987</v>
      </c>
      <c r="H18" s="33"/>
      <c r="I18" s="49" t="s">
        <v>116</v>
      </c>
      <c r="J18" s="49" t="s">
        <v>116</v>
      </c>
      <c r="K18" s="44"/>
      <c r="M18" s="45"/>
      <c r="N18" s="21"/>
    </row>
    <row r="19" spans="2:15" ht="18" x14ac:dyDescent="0.25">
      <c r="B19" s="46" t="s">
        <v>18</v>
      </c>
      <c r="C19" s="33"/>
      <c r="D19" s="47">
        <v>47169.102773599989</v>
      </c>
      <c r="E19" s="48">
        <v>40801.530139999995</v>
      </c>
      <c r="F19" s="47">
        <v>6770.0231100000001</v>
      </c>
      <c r="G19" s="50">
        <v>0</v>
      </c>
      <c r="H19" s="33"/>
      <c r="I19" s="49" t="s">
        <v>116</v>
      </c>
      <c r="J19" s="49" t="s">
        <v>116</v>
      </c>
      <c r="K19" s="44"/>
      <c r="M19" s="45"/>
    </row>
    <row r="20" spans="2:15" ht="18" x14ac:dyDescent="0.25">
      <c r="B20" s="46" t="s">
        <v>19</v>
      </c>
      <c r="C20" s="33"/>
      <c r="D20" s="47">
        <v>1198112.7076776</v>
      </c>
      <c r="E20" s="48">
        <v>1145707.0999499999</v>
      </c>
      <c r="F20" s="47">
        <v>115020.66951000001</v>
      </c>
      <c r="G20" s="40">
        <v>52188.108510000005</v>
      </c>
      <c r="H20" s="33"/>
      <c r="I20" s="49" t="s">
        <v>116</v>
      </c>
      <c r="J20" s="49" t="s">
        <v>116</v>
      </c>
      <c r="K20" s="44"/>
      <c r="M20" s="45"/>
      <c r="N20" s="21"/>
    </row>
    <row r="21" spans="2:15" ht="18" x14ac:dyDescent="0.25">
      <c r="B21" s="46" t="s">
        <v>20</v>
      </c>
      <c r="C21" s="33"/>
      <c r="D21" s="47">
        <v>95924.25074753123</v>
      </c>
      <c r="E21" s="48">
        <v>50477.141389999997</v>
      </c>
      <c r="F21" s="47">
        <v>52378.695540000008</v>
      </c>
      <c r="G21" s="40">
        <v>3694.8641000000002</v>
      </c>
      <c r="H21" s="33"/>
      <c r="I21" s="49" t="s">
        <v>116</v>
      </c>
      <c r="J21" s="49" t="s">
        <v>116</v>
      </c>
      <c r="K21" s="44"/>
      <c r="M21" s="45"/>
      <c r="N21" s="21"/>
    </row>
    <row r="22" spans="2:15" ht="18" x14ac:dyDescent="0.25">
      <c r="B22" s="46" t="s">
        <v>21</v>
      </c>
      <c r="C22" s="33"/>
      <c r="D22" s="47">
        <v>72495.454470825585</v>
      </c>
      <c r="E22" s="48">
        <v>50153.621610000002</v>
      </c>
      <c r="F22" s="47">
        <v>27855.701789999999</v>
      </c>
      <c r="G22" s="40">
        <v>3716.6967599999994</v>
      </c>
      <c r="H22" s="33"/>
      <c r="I22" s="49" t="s">
        <v>116</v>
      </c>
      <c r="J22" s="49" t="s">
        <v>116</v>
      </c>
      <c r="K22" s="44"/>
      <c r="M22" s="45"/>
      <c r="N22" s="21"/>
    </row>
    <row r="23" spans="2:15" ht="31.5" x14ac:dyDescent="0.25">
      <c r="B23" s="46" t="s">
        <v>22</v>
      </c>
      <c r="C23" s="33"/>
      <c r="D23" s="47">
        <v>30226.361124399999</v>
      </c>
      <c r="E23" s="48">
        <v>27673.697670000001</v>
      </c>
      <c r="F23" s="47">
        <v>2733.8517299999999</v>
      </c>
      <c r="G23" s="40">
        <v>17.992000000000001</v>
      </c>
      <c r="H23" s="33"/>
      <c r="I23" s="49" t="s">
        <v>116</v>
      </c>
      <c r="J23" s="49" t="s">
        <v>116</v>
      </c>
      <c r="K23" s="44"/>
      <c r="M23" s="45"/>
      <c r="N23" s="21"/>
    </row>
    <row r="24" spans="2:15" ht="18" x14ac:dyDescent="0.25">
      <c r="B24" s="46" t="s">
        <v>23</v>
      </c>
      <c r="C24" s="33"/>
      <c r="D24" s="47">
        <v>2501153.3215715997</v>
      </c>
      <c r="E24" s="48">
        <v>2507972.8021400003</v>
      </c>
      <c r="F24" s="47">
        <v>0</v>
      </c>
      <c r="G24" s="47">
        <v>0</v>
      </c>
      <c r="H24" s="33"/>
      <c r="I24" s="49" t="s">
        <v>116</v>
      </c>
      <c r="J24" s="49" t="s">
        <v>116</v>
      </c>
      <c r="K24" s="44"/>
      <c r="M24" s="45"/>
      <c r="N24" s="21"/>
    </row>
    <row r="25" spans="2:15" ht="15.75" x14ac:dyDescent="0.25">
      <c r="B25" s="46" t="s">
        <v>24</v>
      </c>
      <c r="C25" s="33"/>
      <c r="D25" s="47">
        <v>5819597.6640839251</v>
      </c>
      <c r="E25" s="48">
        <v>5617555.7451600004</v>
      </c>
      <c r="F25" s="47">
        <v>59758.533007073427</v>
      </c>
      <c r="G25" s="40">
        <v>18810.344420000001</v>
      </c>
      <c r="H25" s="33"/>
      <c r="I25" s="110">
        <v>0.99970000000000003</v>
      </c>
      <c r="J25" s="110">
        <v>0.99360000000000004</v>
      </c>
      <c r="K25" s="51"/>
      <c r="M25" s="45"/>
      <c r="N25" s="21"/>
    </row>
    <row r="26" spans="2:15" ht="15.75" x14ac:dyDescent="0.25">
      <c r="B26" s="46" t="s">
        <v>25</v>
      </c>
      <c r="C26" s="33"/>
      <c r="D26" s="47">
        <v>2798966.982245639</v>
      </c>
      <c r="E26" s="48">
        <v>2633786.1265599998</v>
      </c>
      <c r="F26" s="47">
        <v>101668.33260251886</v>
      </c>
      <c r="G26" s="40">
        <v>6168.7909400000008</v>
      </c>
      <c r="H26" s="33"/>
      <c r="I26" s="111"/>
      <c r="J26" s="111"/>
      <c r="K26" s="51"/>
      <c r="M26" s="45"/>
      <c r="N26" s="52"/>
    </row>
    <row r="27" spans="2:15" ht="15.75" x14ac:dyDescent="0.25">
      <c r="B27" s="46" t="s">
        <v>26</v>
      </c>
      <c r="C27" s="33"/>
      <c r="D27" s="47">
        <v>147642.88995310746</v>
      </c>
      <c r="E27" s="48">
        <v>142303.67494</v>
      </c>
      <c r="F27" s="47">
        <v>5917.9096799999998</v>
      </c>
      <c r="G27" s="40">
        <v>46.035959999999996</v>
      </c>
      <c r="H27" s="33"/>
      <c r="I27" s="111"/>
      <c r="J27" s="111"/>
      <c r="K27" s="51"/>
      <c r="M27" s="45"/>
      <c r="N27" s="52"/>
    </row>
    <row r="28" spans="2:15" ht="31.5" x14ac:dyDescent="0.25">
      <c r="B28" s="46" t="s">
        <v>27</v>
      </c>
      <c r="C28" s="33"/>
      <c r="D28" s="47">
        <v>844825.03652156598</v>
      </c>
      <c r="E28" s="48">
        <v>800704.80044999986</v>
      </c>
      <c r="F28" s="47">
        <v>285638.87625740864</v>
      </c>
      <c r="G28" s="40">
        <v>184592.66834</v>
      </c>
      <c r="H28" s="33"/>
      <c r="I28" s="111"/>
      <c r="J28" s="111"/>
      <c r="K28" s="51"/>
      <c r="N28" s="52"/>
    </row>
    <row r="29" spans="2:15" ht="31.5" x14ac:dyDescent="0.25">
      <c r="B29" s="46" t="s">
        <v>28</v>
      </c>
      <c r="C29" s="33"/>
      <c r="D29" s="47">
        <v>72385.723464344555</v>
      </c>
      <c r="E29" s="48">
        <v>72190.360950000017</v>
      </c>
      <c r="F29" s="47">
        <v>29600.821726084396</v>
      </c>
      <c r="G29" s="40">
        <v>267.31240000000003</v>
      </c>
      <c r="H29" s="33"/>
      <c r="I29" s="111"/>
      <c r="J29" s="111"/>
      <c r="K29" s="51"/>
      <c r="N29" s="21"/>
      <c r="O29" s="21"/>
    </row>
    <row r="30" spans="2:15" ht="31.5" x14ac:dyDescent="0.25">
      <c r="B30" s="46" t="s">
        <v>29</v>
      </c>
      <c r="C30" s="33"/>
      <c r="D30" s="47">
        <v>119205.6687510716</v>
      </c>
      <c r="E30" s="48">
        <v>34918.289109999998</v>
      </c>
      <c r="F30" s="47">
        <v>46050.482424805668</v>
      </c>
      <c r="G30" s="40">
        <v>12074.729559999998</v>
      </c>
      <c r="H30" s="33"/>
      <c r="I30" s="111"/>
      <c r="J30" s="111"/>
      <c r="K30" s="51"/>
      <c r="N30" s="21"/>
    </row>
    <row r="31" spans="2:15" ht="63" x14ac:dyDescent="0.25">
      <c r="B31" s="46" t="s">
        <v>30</v>
      </c>
      <c r="C31" s="33"/>
      <c r="D31" s="47">
        <v>1139422.3290984645</v>
      </c>
      <c r="E31" s="48">
        <v>1470814.8054099998</v>
      </c>
      <c r="F31" s="47">
        <v>131640.77802210907</v>
      </c>
      <c r="G31" s="40">
        <v>223698.02233999997</v>
      </c>
      <c r="H31" s="33"/>
      <c r="I31" s="112"/>
      <c r="J31" s="112"/>
      <c r="K31" s="51"/>
      <c r="N31" s="52"/>
    </row>
    <row r="32" spans="2:15" ht="33.950000000000003" customHeight="1" x14ac:dyDescent="0.25">
      <c r="B32" s="53" t="s">
        <v>31</v>
      </c>
      <c r="C32" s="33"/>
      <c r="D32" s="40">
        <v>152538.10335919994</v>
      </c>
      <c r="E32" s="41">
        <v>138174.66349999997</v>
      </c>
      <c r="F32" s="40">
        <v>15310.294950000001</v>
      </c>
      <c r="G32" s="54">
        <v>25.5</v>
      </c>
      <c r="H32" s="33"/>
      <c r="I32" s="50" t="s">
        <v>116</v>
      </c>
      <c r="J32" s="50" t="s">
        <v>116</v>
      </c>
      <c r="K32" s="55"/>
      <c r="M32" s="45"/>
      <c r="N32" s="21"/>
    </row>
    <row r="33" spans="2:14" ht="18" x14ac:dyDescent="0.25">
      <c r="B33" s="46" t="s">
        <v>32</v>
      </c>
      <c r="C33" s="33"/>
      <c r="D33" s="47">
        <v>105897.03792457869</v>
      </c>
      <c r="E33" s="48">
        <v>103257.98178999999</v>
      </c>
      <c r="F33" s="47">
        <v>36500.653439999995</v>
      </c>
      <c r="G33" s="47">
        <v>31320.616759999997</v>
      </c>
      <c r="H33" s="33"/>
      <c r="I33" s="50" t="s">
        <v>117</v>
      </c>
      <c r="J33" s="50" t="s">
        <v>116</v>
      </c>
      <c r="K33" s="55"/>
      <c r="M33" s="45"/>
      <c r="N33" s="21"/>
    </row>
    <row r="34" spans="2:14" ht="18" x14ac:dyDescent="0.25">
      <c r="B34" s="46" t="s">
        <v>33</v>
      </c>
      <c r="C34" s="33"/>
      <c r="D34" s="47">
        <v>114707.65972</v>
      </c>
      <c r="E34" s="48">
        <v>114707.48692</v>
      </c>
      <c r="F34" s="47">
        <v>0</v>
      </c>
      <c r="G34" s="50">
        <v>0</v>
      </c>
      <c r="H34" s="33"/>
      <c r="I34" s="50" t="s">
        <v>116</v>
      </c>
      <c r="J34" s="50" t="s">
        <v>116</v>
      </c>
      <c r="K34" s="56"/>
      <c r="M34" s="45"/>
    </row>
    <row r="35" spans="2:14" ht="31.5" x14ac:dyDescent="0.25">
      <c r="B35" s="46" t="s">
        <v>34</v>
      </c>
      <c r="C35" s="33"/>
      <c r="D35" s="47">
        <v>9687.2600636446532</v>
      </c>
      <c r="E35" s="48">
        <v>3991.4400999999893</v>
      </c>
      <c r="F35" s="47">
        <v>6058.6406399999996</v>
      </c>
      <c r="G35" s="40">
        <v>2.6415500000000005</v>
      </c>
      <c r="H35" s="33"/>
      <c r="I35" s="50" t="s">
        <v>116</v>
      </c>
      <c r="J35" s="50" t="s">
        <v>116</v>
      </c>
      <c r="K35" s="55"/>
      <c r="M35" s="45"/>
      <c r="N35" s="21"/>
    </row>
    <row r="36" spans="2:14" ht="31.5" x14ac:dyDescent="0.25">
      <c r="B36" s="46" t="s">
        <v>35</v>
      </c>
      <c r="C36" s="33"/>
      <c r="D36" s="47">
        <v>108641.8612036</v>
      </c>
      <c r="E36" s="48">
        <v>95484.027130000002</v>
      </c>
      <c r="F36" s="47">
        <v>13988.37948</v>
      </c>
      <c r="G36" s="50">
        <v>0</v>
      </c>
      <c r="H36" s="33"/>
      <c r="I36" s="50" t="s">
        <v>116</v>
      </c>
      <c r="J36" s="50" t="s">
        <v>116</v>
      </c>
      <c r="K36" s="55"/>
      <c r="M36" s="45"/>
      <c r="N36" s="21"/>
    </row>
    <row r="37" spans="2:14" ht="31.5" x14ac:dyDescent="0.25">
      <c r="B37" s="46" t="s">
        <v>36</v>
      </c>
      <c r="C37" s="33"/>
      <c r="D37" s="47">
        <v>180669.44332319996</v>
      </c>
      <c r="E37" s="48">
        <v>180579.99848000001</v>
      </c>
      <c r="F37" s="47">
        <v>0</v>
      </c>
      <c r="G37" s="40">
        <v>-2736.41579</v>
      </c>
      <c r="H37" s="33"/>
      <c r="I37" s="57">
        <v>1</v>
      </c>
      <c r="J37" s="57">
        <v>0.94169999999999998</v>
      </c>
      <c r="K37" s="51"/>
      <c r="M37" s="45"/>
      <c r="N37" s="21"/>
    </row>
    <row r="38" spans="2:14" ht="15.75" x14ac:dyDescent="0.25">
      <c r="B38" s="46" t="s">
        <v>37</v>
      </c>
      <c r="C38" s="33"/>
      <c r="D38" s="47">
        <v>466212.51249550015</v>
      </c>
      <c r="E38" s="48">
        <v>371765.28399000003</v>
      </c>
      <c r="F38" s="47">
        <v>81488.758499999996</v>
      </c>
      <c r="G38" s="40">
        <v>-19239.781070000005</v>
      </c>
      <c r="H38" s="33"/>
      <c r="I38" s="57">
        <v>1</v>
      </c>
      <c r="J38" s="57">
        <v>0.94169999999999998</v>
      </c>
      <c r="K38" s="51"/>
      <c r="M38" s="45"/>
      <c r="N38" s="21"/>
    </row>
    <row r="39" spans="2:14" ht="31.5" x14ac:dyDescent="0.25">
      <c r="B39" s="46" t="s">
        <v>38</v>
      </c>
      <c r="C39" s="33"/>
      <c r="D39" s="47">
        <v>10253.263828036008</v>
      </c>
      <c r="E39" s="48">
        <v>2757.1773400000002</v>
      </c>
      <c r="F39" s="47">
        <v>8058.5566799999988</v>
      </c>
      <c r="G39" s="40">
        <v>72.100200000000015</v>
      </c>
      <c r="H39" s="33"/>
      <c r="I39" s="50" t="s">
        <v>116</v>
      </c>
      <c r="J39" s="50" t="s">
        <v>116</v>
      </c>
      <c r="K39" s="55"/>
      <c r="M39" s="45"/>
      <c r="N39" s="21"/>
    </row>
    <row r="40" spans="2:14" ht="18" x14ac:dyDescent="0.25">
      <c r="B40" s="46" t="s">
        <v>39</v>
      </c>
      <c r="C40" s="33"/>
      <c r="D40" s="47">
        <v>10930.528726215767</v>
      </c>
      <c r="E40" s="48">
        <v>8245.8202800000017</v>
      </c>
      <c r="F40" s="47">
        <v>3230.1104400000004</v>
      </c>
      <c r="G40" s="40">
        <v>327.49849999999998</v>
      </c>
      <c r="H40" s="33"/>
      <c r="I40" s="50" t="s">
        <v>116</v>
      </c>
      <c r="J40" s="50" t="s">
        <v>116</v>
      </c>
      <c r="K40" s="55"/>
      <c r="M40" s="45"/>
      <c r="N40" s="21"/>
    </row>
    <row r="41" spans="2:14" ht="15.75" x14ac:dyDescent="0.25">
      <c r="B41" s="53" t="s">
        <v>40</v>
      </c>
      <c r="C41" s="33"/>
      <c r="D41" s="40">
        <v>2643640.2815690343</v>
      </c>
      <c r="E41" s="41">
        <v>2750306.2028599996</v>
      </c>
      <c r="F41" s="40">
        <v>153420.31252236094</v>
      </c>
      <c r="G41" s="40">
        <v>357319.67294999998</v>
      </c>
      <c r="H41" s="33"/>
      <c r="I41" s="57">
        <v>1</v>
      </c>
      <c r="J41" s="57">
        <v>0.94169999999999998</v>
      </c>
      <c r="K41" s="51"/>
      <c r="M41" s="45"/>
      <c r="N41" s="58"/>
    </row>
    <row r="42" spans="2:14" ht="15.75" x14ac:dyDescent="0.25">
      <c r="B42" s="46" t="s">
        <v>41</v>
      </c>
      <c r="C42" s="33"/>
      <c r="D42" s="47">
        <v>44274.082590400001</v>
      </c>
      <c r="E42" s="48">
        <v>44278.73348000001</v>
      </c>
      <c r="F42" s="47">
        <v>0</v>
      </c>
      <c r="G42" s="40">
        <v>0.93635000001169733</v>
      </c>
      <c r="H42" s="33"/>
      <c r="I42" s="57">
        <v>1</v>
      </c>
      <c r="J42" s="57">
        <v>1</v>
      </c>
      <c r="K42" s="51"/>
    </row>
    <row r="43" spans="2:14" ht="31.5" x14ac:dyDescent="0.25">
      <c r="B43" s="46" t="s">
        <v>42</v>
      </c>
      <c r="C43" s="33"/>
      <c r="D43" s="47">
        <v>212067.75866945487</v>
      </c>
      <c r="E43" s="48">
        <v>99445.191109999985</v>
      </c>
      <c r="F43" s="47">
        <v>137486.35128174885</v>
      </c>
      <c r="G43" s="40">
        <v>21102.578380000003</v>
      </c>
      <c r="H43" s="33"/>
      <c r="I43" s="50" t="s">
        <v>116</v>
      </c>
      <c r="J43" s="50" t="s">
        <v>116</v>
      </c>
      <c r="K43" s="55"/>
      <c r="N43" s="21"/>
    </row>
    <row r="44" spans="2:14" ht="31.5" x14ac:dyDescent="0.25">
      <c r="B44" s="46" t="s">
        <v>43</v>
      </c>
      <c r="C44" s="33"/>
      <c r="D44" s="47"/>
      <c r="E44" s="48">
        <v>762.94260999999995</v>
      </c>
      <c r="F44" s="47">
        <v>0</v>
      </c>
      <c r="G44" s="40">
        <v>762.94260999999995</v>
      </c>
      <c r="H44" s="33"/>
      <c r="I44" s="50"/>
      <c r="J44" s="50"/>
      <c r="K44" s="55"/>
      <c r="N44" s="21"/>
    </row>
    <row r="45" spans="2:14" ht="15.75" x14ac:dyDescent="0.25">
      <c r="B45" s="46" t="s">
        <v>44</v>
      </c>
      <c r="C45" s="33"/>
      <c r="D45" s="47">
        <v>207790.71707702859</v>
      </c>
      <c r="E45" s="48">
        <v>71995.462849999996</v>
      </c>
      <c r="F45" s="47">
        <v>29150.844801978757</v>
      </c>
      <c r="G45" s="40">
        <v>7172.4184799999985</v>
      </c>
      <c r="H45" s="33"/>
      <c r="I45" s="50" t="s">
        <v>45</v>
      </c>
      <c r="J45" s="50" t="s">
        <v>45</v>
      </c>
      <c r="K45" s="55"/>
      <c r="N45" s="21"/>
    </row>
    <row r="46" spans="2:14" ht="15.75" x14ac:dyDescent="0.25">
      <c r="B46" s="46" t="s">
        <v>46</v>
      </c>
      <c r="C46" s="33"/>
      <c r="D46" s="47">
        <v>292469.21691175189</v>
      </c>
      <c r="E46" s="48">
        <v>257633.08024999997</v>
      </c>
      <c r="F46" s="47">
        <v>312524.66052514489</v>
      </c>
      <c r="G46" s="40">
        <v>29530.357979999997</v>
      </c>
      <c r="H46" s="33"/>
      <c r="I46" s="50" t="s">
        <v>45</v>
      </c>
      <c r="J46" s="50" t="s">
        <v>45</v>
      </c>
      <c r="K46" s="55"/>
      <c r="N46" s="21"/>
    </row>
    <row r="47" spans="2:14" ht="31.5" x14ac:dyDescent="0.25">
      <c r="B47" s="46" t="s">
        <v>47</v>
      </c>
      <c r="C47" s="33"/>
      <c r="D47" s="47">
        <v>17091.919066374936</v>
      </c>
      <c r="E47" s="59">
        <v>0</v>
      </c>
      <c r="F47" s="47">
        <v>16041.119148766569</v>
      </c>
      <c r="G47" s="50">
        <v>0</v>
      </c>
      <c r="H47" s="33"/>
      <c r="I47" s="50"/>
      <c r="J47" s="50"/>
      <c r="K47" s="55"/>
      <c r="N47" s="21"/>
    </row>
    <row r="48" spans="2:14" ht="31.5" x14ac:dyDescent="0.25">
      <c r="B48" s="46" t="s">
        <v>48</v>
      </c>
      <c r="C48" s="33"/>
      <c r="D48" s="50">
        <v>330</v>
      </c>
      <c r="E48" s="59">
        <v>330</v>
      </c>
      <c r="F48" s="47">
        <v>0</v>
      </c>
      <c r="G48" s="50">
        <v>0</v>
      </c>
      <c r="H48" s="33"/>
      <c r="I48" s="50" t="s">
        <v>116</v>
      </c>
      <c r="J48" s="50" t="s">
        <v>116</v>
      </c>
      <c r="K48" s="56"/>
    </row>
    <row r="49" spans="1:20" ht="31.5" x14ac:dyDescent="0.25">
      <c r="B49" s="46" t="s">
        <v>49</v>
      </c>
      <c r="C49" s="33"/>
      <c r="D49" s="47">
        <v>14005.597676799998</v>
      </c>
      <c r="E49" s="48">
        <v>14036.336120000002</v>
      </c>
      <c r="F49" s="47">
        <v>0</v>
      </c>
      <c r="G49" s="50">
        <v>0</v>
      </c>
      <c r="H49" s="33"/>
      <c r="I49" s="57">
        <v>1</v>
      </c>
      <c r="J49" s="57">
        <v>1</v>
      </c>
      <c r="K49" s="51"/>
    </row>
    <row r="50" spans="1:20" ht="31.5" x14ac:dyDescent="0.25">
      <c r="B50" s="46" t="s">
        <v>50</v>
      </c>
      <c r="C50" s="33"/>
      <c r="D50" s="47">
        <v>12665.633793200001</v>
      </c>
      <c r="E50" s="59">
        <v>158.52304999999998</v>
      </c>
      <c r="F50" s="47">
        <v>13436.042850000002</v>
      </c>
      <c r="G50" s="40">
        <v>158.52304999999998</v>
      </c>
      <c r="H50" s="33"/>
      <c r="I50" s="50" t="s">
        <v>51</v>
      </c>
      <c r="J50" s="50" t="s">
        <v>51</v>
      </c>
      <c r="K50" s="56"/>
      <c r="M50" s="45"/>
    </row>
    <row r="51" spans="1:20" ht="31.5" x14ac:dyDescent="0.25">
      <c r="B51" s="46" t="s">
        <v>52</v>
      </c>
      <c r="C51" s="33"/>
      <c r="D51" s="47">
        <v>46800.219599599994</v>
      </c>
      <c r="E51" s="48">
        <v>46997.731159999996</v>
      </c>
      <c r="F51" s="47">
        <v>4044.5656600000002</v>
      </c>
      <c r="G51" s="40">
        <v>3902.4458099999997</v>
      </c>
      <c r="H51" s="33"/>
      <c r="I51" s="50" t="s">
        <v>116</v>
      </c>
      <c r="J51" s="50" t="s">
        <v>116</v>
      </c>
      <c r="K51" s="55"/>
      <c r="M51" s="45"/>
      <c r="N51" s="21"/>
    </row>
    <row r="52" spans="1:20" ht="31.5" x14ac:dyDescent="0.25">
      <c r="B52" s="46" t="s">
        <v>53</v>
      </c>
      <c r="C52" s="33"/>
      <c r="D52" s="47">
        <v>55940.388000000014</v>
      </c>
      <c r="E52" s="48">
        <v>45327.770280000004</v>
      </c>
      <c r="F52" s="47">
        <v>14537.363509999999</v>
      </c>
      <c r="G52" s="40">
        <v>2919.1010300000003</v>
      </c>
      <c r="H52" s="33"/>
      <c r="I52" s="50" t="s">
        <v>116</v>
      </c>
      <c r="J52" s="50" t="s">
        <v>116</v>
      </c>
      <c r="K52" s="55"/>
      <c r="M52" s="45"/>
      <c r="N52" s="21"/>
    </row>
    <row r="53" spans="1:20" ht="18.75" thickBot="1" x14ac:dyDescent="0.3">
      <c r="B53" s="60" t="s">
        <v>54</v>
      </c>
      <c r="C53" s="33"/>
      <c r="D53" s="55"/>
      <c r="E53" s="61"/>
      <c r="F53" s="55">
        <v>0</v>
      </c>
      <c r="G53" s="56">
        <v>0</v>
      </c>
      <c r="H53" s="33"/>
      <c r="I53" s="62" t="s">
        <v>116</v>
      </c>
      <c r="J53" s="62" t="s">
        <v>116</v>
      </c>
      <c r="K53" s="56"/>
    </row>
    <row r="54" spans="1:20" s="23" customFormat="1" ht="23.1" customHeight="1" thickBot="1" x14ac:dyDescent="0.3">
      <c r="A54" s="20"/>
      <c r="B54" s="63" t="s">
        <v>55</v>
      </c>
      <c r="C54" s="33"/>
      <c r="D54" s="64">
        <f>SUM(D17:D53)</f>
        <v>20016725.591969624</v>
      </c>
      <c r="E54" s="64">
        <f t="shared" ref="E54:G54" si="0">SUM(E17:E53)</f>
        <v>19346492.650499992</v>
      </c>
      <c r="F54" s="64">
        <f t="shared" si="0"/>
        <v>1762541.7535800003</v>
      </c>
      <c r="G54" s="64">
        <f t="shared" si="0"/>
        <v>963959.48550999968</v>
      </c>
      <c r="H54" s="33"/>
      <c r="I54" s="65">
        <v>0.99980000000000002</v>
      </c>
      <c r="J54" s="65">
        <v>0.97840000000000005</v>
      </c>
      <c r="K54" s="66"/>
      <c r="L54" s="21"/>
      <c r="M54" s="21"/>
      <c r="N54" s="21"/>
      <c r="O54" s="20"/>
      <c r="P54" s="22"/>
      <c r="Q54" s="22"/>
      <c r="R54" s="22"/>
      <c r="S54" s="22"/>
      <c r="T54" s="22"/>
    </row>
    <row r="55" spans="1:20" ht="5.45" customHeight="1" x14ac:dyDescent="0.25"/>
    <row r="56" spans="1:20" ht="33.950000000000003" customHeight="1" x14ac:dyDescent="0.25">
      <c r="B56" s="113" t="s">
        <v>118</v>
      </c>
      <c r="C56" s="113"/>
      <c r="D56" s="113"/>
      <c r="E56" s="113"/>
      <c r="F56" s="113"/>
      <c r="G56" s="113"/>
      <c r="H56" s="113"/>
      <c r="I56" s="113"/>
      <c r="J56" s="113"/>
      <c r="K56" s="21"/>
      <c r="L56" s="21"/>
    </row>
    <row r="57" spans="1:20" ht="17.25" x14ac:dyDescent="0.25">
      <c r="B57" s="67" t="s">
        <v>119</v>
      </c>
      <c r="C57" s="67"/>
      <c r="D57" s="67"/>
      <c r="E57" s="67"/>
      <c r="F57" s="67"/>
      <c r="G57" s="67"/>
      <c r="H57" s="67"/>
      <c r="I57" s="67"/>
      <c r="J57" s="67"/>
      <c r="K57" s="67"/>
    </row>
    <row r="58" spans="1:20" ht="32.450000000000003" customHeight="1" x14ac:dyDescent="0.25">
      <c r="B58" s="114" t="s">
        <v>120</v>
      </c>
      <c r="C58" s="114"/>
      <c r="D58" s="114"/>
      <c r="E58" s="114"/>
      <c r="F58" s="114"/>
      <c r="G58" s="114"/>
      <c r="H58" s="114"/>
      <c r="I58" s="114"/>
      <c r="J58" s="114"/>
      <c r="K58" s="68"/>
    </row>
    <row r="59" spans="1:20" ht="18" customHeight="1" x14ac:dyDescent="0.25">
      <c r="B59" s="115" t="s">
        <v>56</v>
      </c>
      <c r="C59" s="115"/>
      <c r="D59" s="115"/>
      <c r="E59" s="115"/>
      <c r="F59" s="115"/>
      <c r="G59" s="115"/>
      <c r="H59" s="115"/>
      <c r="I59" s="115"/>
      <c r="J59" s="115"/>
      <c r="K59" s="68"/>
    </row>
    <row r="60" spans="1:20" ht="30" customHeight="1" x14ac:dyDescent="0.25">
      <c r="B60" s="115" t="s">
        <v>57</v>
      </c>
      <c r="C60" s="115"/>
      <c r="D60" s="115"/>
      <c r="E60" s="115"/>
      <c r="F60" s="115"/>
      <c r="G60" s="115"/>
      <c r="H60" s="115"/>
      <c r="I60" s="115"/>
      <c r="J60" s="115"/>
      <c r="K60" s="68"/>
    </row>
    <row r="62" spans="1:20" ht="18.75" x14ac:dyDescent="0.25">
      <c r="B62" s="69" t="s">
        <v>58</v>
      </c>
      <c r="C62" s="32"/>
      <c r="D62" s="32"/>
      <c r="E62" s="32"/>
      <c r="F62" s="32"/>
      <c r="G62" s="32"/>
      <c r="H62" s="32"/>
      <c r="I62" s="32"/>
      <c r="J62" s="32"/>
      <c r="K62" s="32"/>
    </row>
    <row r="63" spans="1:20" ht="363" customHeight="1" x14ac:dyDescent="0.25">
      <c r="B63" s="102" t="s">
        <v>121</v>
      </c>
      <c r="C63" s="103"/>
      <c r="D63" s="103"/>
      <c r="E63" s="103"/>
      <c r="F63" s="103"/>
      <c r="G63" s="103"/>
      <c r="H63" s="103"/>
      <c r="I63" s="103"/>
      <c r="J63" s="103"/>
      <c r="K63" s="70"/>
    </row>
    <row r="64" spans="1:20" ht="185.45" customHeight="1" x14ac:dyDescent="0.25">
      <c r="B64" s="102" t="s">
        <v>59</v>
      </c>
      <c r="C64" s="103"/>
      <c r="D64" s="103"/>
      <c r="E64" s="103"/>
      <c r="F64" s="103"/>
      <c r="G64" s="103"/>
      <c r="H64" s="103"/>
      <c r="I64" s="103"/>
      <c r="J64" s="103"/>
      <c r="K64" s="70"/>
    </row>
  </sheetData>
  <mergeCells count="18">
    <mergeCell ref="B2:J2"/>
    <mergeCell ref="B3:J3"/>
    <mergeCell ref="B4:J4"/>
    <mergeCell ref="B7:J7"/>
    <mergeCell ref="B9:E9"/>
    <mergeCell ref="F9:J9"/>
    <mergeCell ref="B64:J64"/>
    <mergeCell ref="B11:J11"/>
    <mergeCell ref="B14:B16"/>
    <mergeCell ref="D14:G14"/>
    <mergeCell ref="I14:J14"/>
    <mergeCell ref="I25:I31"/>
    <mergeCell ref="J25:J31"/>
    <mergeCell ref="B56:J56"/>
    <mergeCell ref="B58:J58"/>
    <mergeCell ref="B59:J59"/>
    <mergeCell ref="B60:J60"/>
    <mergeCell ref="B63:J63"/>
  </mergeCells>
  <pageMargins left="0.7" right="0.7" top="0.75" bottom="0.75" header="0.3" footer="0.3"/>
  <pageSetup scale="56" orientation="portrait" r:id="rId1"/>
  <headerFooter>
    <oddHeader>&amp;L&amp;G</oddHeader>
  </headerFooter>
  <rowBreaks count="2" manualBreakCount="2">
    <brk id="11" max="9" man="1"/>
    <brk id="60" max="9" man="1"/>
  </rowBreaks>
  <colBreaks count="1" manualBreakCount="1">
    <brk id="11"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F289-031E-4870-93C8-F502341AB1CB}">
  <sheetPr>
    <tabColor rgb="FF002060"/>
  </sheetPr>
  <dimension ref="A2:V31"/>
  <sheetViews>
    <sheetView view="pageLayout" zoomScaleNormal="70" zoomScaleSheetLayoutView="70" workbookViewId="0">
      <selection activeCell="K5" sqref="K5"/>
    </sheetView>
  </sheetViews>
  <sheetFormatPr baseColWidth="10" defaultColWidth="11.42578125" defaultRowHeight="15" x14ac:dyDescent="0.25"/>
  <cols>
    <col min="1" max="1" width="11.42578125" style="17"/>
    <col min="2" max="2" width="32.42578125" style="17" customWidth="1"/>
    <col min="3" max="3" width="1.7109375" style="17" customWidth="1"/>
    <col min="4" max="4" width="14.42578125" style="17" customWidth="1"/>
    <col min="5" max="5" width="16.85546875" style="17" customWidth="1"/>
    <col min="6" max="6" width="20" style="17" customWidth="1"/>
    <col min="7" max="7" width="15.85546875" style="17" customWidth="1"/>
    <col min="8" max="8" width="1.28515625" style="17" customWidth="1"/>
    <col min="9" max="9" width="18.85546875" style="17" customWidth="1"/>
    <col min="10" max="10" width="14.42578125" style="17" customWidth="1"/>
    <col min="11" max="15" width="11.42578125" style="1"/>
    <col min="16" max="16384" width="11.42578125" style="17"/>
  </cols>
  <sheetData>
    <row r="2" spans="2:10" ht="21" hidden="1" x14ac:dyDescent="0.35">
      <c r="B2" s="135" t="s">
        <v>0</v>
      </c>
      <c r="C2" s="135"/>
      <c r="D2" s="135"/>
      <c r="E2" s="135"/>
      <c r="F2" s="135"/>
      <c r="G2" s="135"/>
      <c r="H2" s="135"/>
      <c r="I2" s="135"/>
      <c r="J2" s="135"/>
    </row>
    <row r="3" spans="2:10" ht="21" x14ac:dyDescent="0.35">
      <c r="B3" s="136" t="s">
        <v>1</v>
      </c>
      <c r="C3" s="136"/>
      <c r="D3" s="136"/>
      <c r="E3" s="136"/>
      <c r="F3" s="136"/>
      <c r="G3" s="136"/>
      <c r="H3" s="136"/>
      <c r="I3" s="136"/>
      <c r="J3" s="136"/>
    </row>
    <row r="4" spans="2:10" ht="21" x14ac:dyDescent="0.35">
      <c r="B4" s="136" t="s">
        <v>60</v>
      </c>
      <c r="C4" s="136"/>
      <c r="D4" s="136"/>
      <c r="E4" s="136"/>
      <c r="F4" s="136"/>
      <c r="G4" s="136"/>
      <c r="H4" s="136"/>
      <c r="I4" s="136"/>
      <c r="J4" s="136"/>
    </row>
    <row r="5" spans="2:10" ht="21" customHeight="1" x14ac:dyDescent="0.35">
      <c r="B5" s="11"/>
      <c r="C5" s="11"/>
      <c r="D5" s="11"/>
      <c r="E5" s="11"/>
      <c r="F5" s="11"/>
      <c r="G5" s="11"/>
      <c r="H5" s="11"/>
      <c r="I5" s="11"/>
      <c r="J5" s="11"/>
    </row>
    <row r="6" spans="2:10" ht="21" x14ac:dyDescent="0.35">
      <c r="B6" s="71" t="s">
        <v>3</v>
      </c>
      <c r="C6" s="11"/>
      <c r="D6" s="11"/>
      <c r="E6" s="11"/>
      <c r="F6" s="11"/>
      <c r="G6" s="11"/>
      <c r="H6" s="11"/>
      <c r="I6" s="11"/>
      <c r="J6" s="11"/>
    </row>
    <row r="7" spans="2:10" ht="90" customHeight="1" x14ac:dyDescent="0.25">
      <c r="B7" s="137" t="s">
        <v>61</v>
      </c>
      <c r="C7" s="137"/>
      <c r="D7" s="137"/>
      <c r="E7" s="137"/>
      <c r="F7" s="137"/>
      <c r="G7" s="137"/>
      <c r="H7" s="137"/>
      <c r="I7" s="137"/>
      <c r="J7" s="137"/>
    </row>
    <row r="8" spans="2:10" ht="21" x14ac:dyDescent="0.35">
      <c r="B8" s="71" t="s">
        <v>5</v>
      </c>
      <c r="C8" s="11"/>
      <c r="D8" s="11"/>
      <c r="E8" s="11"/>
      <c r="F8" s="11"/>
      <c r="G8" s="11"/>
      <c r="H8" s="11"/>
      <c r="I8" s="11"/>
      <c r="J8" s="11"/>
    </row>
    <row r="9" spans="2:10" ht="108.95" customHeight="1" x14ac:dyDescent="0.25">
      <c r="B9" s="134" t="s">
        <v>62</v>
      </c>
      <c r="C9" s="134"/>
      <c r="D9" s="134"/>
      <c r="E9" s="134"/>
      <c r="F9" s="134"/>
      <c r="G9" s="134"/>
      <c r="H9" s="134"/>
      <c r="I9" s="134"/>
      <c r="J9" s="134"/>
    </row>
    <row r="10" spans="2:10" ht="21" x14ac:dyDescent="0.35">
      <c r="B10" s="71" t="s">
        <v>7</v>
      </c>
      <c r="C10" s="11"/>
      <c r="D10" s="11"/>
      <c r="E10" s="11"/>
      <c r="F10" s="11"/>
      <c r="G10" s="11"/>
      <c r="H10" s="11"/>
      <c r="I10" s="11"/>
      <c r="J10" s="11"/>
    </row>
    <row r="11" spans="2:10" ht="23.45" customHeight="1" x14ac:dyDescent="0.25">
      <c r="B11" s="134" t="s">
        <v>63</v>
      </c>
      <c r="C11" s="134"/>
      <c r="D11" s="134"/>
      <c r="E11" s="134"/>
      <c r="F11" s="134"/>
      <c r="G11" s="134"/>
      <c r="H11" s="134"/>
      <c r="I11" s="134"/>
      <c r="J11" s="134"/>
    </row>
    <row r="12" spans="2:10" ht="28.5" customHeight="1" x14ac:dyDescent="0.35">
      <c r="B12" s="71" t="s">
        <v>64</v>
      </c>
      <c r="C12" s="11"/>
      <c r="D12" s="11"/>
      <c r="E12" s="11"/>
      <c r="F12" s="11"/>
      <c r="G12" s="11"/>
      <c r="H12" s="11"/>
      <c r="I12" s="11"/>
      <c r="J12" s="11"/>
    </row>
    <row r="13" spans="2:10" ht="21.75" thickBot="1" x14ac:dyDescent="0.4">
      <c r="B13" s="11"/>
      <c r="C13" s="11"/>
      <c r="D13" s="11"/>
      <c r="E13" s="11"/>
      <c r="F13" s="11"/>
      <c r="G13" s="11"/>
      <c r="H13" s="11"/>
      <c r="I13" s="11"/>
      <c r="J13" s="11"/>
    </row>
    <row r="14" spans="2:10" ht="23.45" customHeight="1" thickBot="1" x14ac:dyDescent="0.4">
      <c r="B14" s="122" t="s">
        <v>10</v>
      </c>
      <c r="C14" s="11"/>
      <c r="D14" s="125" t="s">
        <v>11</v>
      </c>
      <c r="E14" s="125"/>
      <c r="F14" s="125"/>
      <c r="G14" s="125"/>
      <c r="H14" s="11"/>
      <c r="I14" s="126" t="s">
        <v>122</v>
      </c>
      <c r="J14" s="126"/>
    </row>
    <row r="15" spans="2:10" ht="15.75" customHeight="1" thickBot="1" x14ac:dyDescent="0.4">
      <c r="B15" s="123"/>
      <c r="C15" s="11"/>
      <c r="D15" s="72"/>
      <c r="E15" s="72"/>
      <c r="F15" s="72"/>
      <c r="G15" s="72"/>
      <c r="H15" s="11"/>
      <c r="I15" s="72"/>
      <c r="J15" s="72"/>
    </row>
    <row r="16" spans="2:10" ht="70.5" customHeight="1" thickBot="1" x14ac:dyDescent="0.4">
      <c r="B16" s="124"/>
      <c r="C16" s="11"/>
      <c r="D16" s="73" t="s">
        <v>123</v>
      </c>
      <c r="E16" s="72" t="s">
        <v>12</v>
      </c>
      <c r="F16" s="74" t="s">
        <v>124</v>
      </c>
      <c r="G16" s="72" t="s">
        <v>65</v>
      </c>
      <c r="H16" s="11"/>
      <c r="I16" s="75" t="s">
        <v>66</v>
      </c>
      <c r="J16" s="72" t="s">
        <v>15</v>
      </c>
    </row>
    <row r="17" spans="1:22" ht="27.95" customHeight="1" x14ac:dyDescent="0.35">
      <c r="B17" s="76" t="s">
        <v>67</v>
      </c>
      <c r="C17" s="11"/>
      <c r="D17" s="77">
        <v>5704</v>
      </c>
      <c r="E17" s="78">
        <v>5704</v>
      </c>
      <c r="F17" s="77" t="s">
        <v>68</v>
      </c>
      <c r="G17" s="77" t="s">
        <v>68</v>
      </c>
      <c r="H17" s="11"/>
      <c r="I17" s="79" t="s">
        <v>69</v>
      </c>
      <c r="J17" s="80" t="s">
        <v>69</v>
      </c>
      <c r="L17" s="2"/>
    </row>
    <row r="18" spans="1:22" ht="27.95" customHeight="1" x14ac:dyDescent="0.35">
      <c r="B18" s="81" t="s">
        <v>70</v>
      </c>
      <c r="C18" s="11"/>
      <c r="D18" s="82">
        <v>1663</v>
      </c>
      <c r="E18" s="83">
        <v>1663</v>
      </c>
      <c r="F18" s="82" t="s">
        <v>68</v>
      </c>
      <c r="G18" s="82" t="s">
        <v>68</v>
      </c>
      <c r="H18" s="11"/>
      <c r="I18" s="84" t="s">
        <v>69</v>
      </c>
      <c r="J18" s="84" t="s">
        <v>69</v>
      </c>
      <c r="M18" s="3"/>
    </row>
    <row r="19" spans="1:22" ht="63.75" thickBot="1" x14ac:dyDescent="0.4">
      <c r="B19" s="81" t="s">
        <v>71</v>
      </c>
      <c r="C19" s="11"/>
      <c r="D19" s="82">
        <v>153672</v>
      </c>
      <c r="E19" s="83">
        <v>90877.817389999982</v>
      </c>
      <c r="F19" s="82">
        <v>111481.61823000001</v>
      </c>
      <c r="G19" s="82">
        <v>6500</v>
      </c>
      <c r="H19" s="11"/>
      <c r="I19" s="84" t="s">
        <v>72</v>
      </c>
      <c r="J19" s="84" t="s">
        <v>73</v>
      </c>
      <c r="L19" s="4"/>
      <c r="M19" s="2"/>
      <c r="N19" s="5"/>
      <c r="O19" s="2"/>
    </row>
    <row r="20" spans="1:22" s="18" customFormat="1" ht="21.75" thickBot="1" x14ac:dyDescent="0.4">
      <c r="A20" s="17"/>
      <c r="B20" s="85" t="s">
        <v>55</v>
      </c>
      <c r="C20" s="11"/>
      <c r="D20" s="86">
        <f>D17+D18+D19</f>
        <v>161039</v>
      </c>
      <c r="E20" s="86">
        <f>SUM(E17:E19)</f>
        <v>98244.817389999982</v>
      </c>
      <c r="F20" s="86">
        <f>F19</f>
        <v>111481.61823000001</v>
      </c>
      <c r="G20" s="86">
        <f>G19</f>
        <v>6500</v>
      </c>
      <c r="H20" s="11"/>
      <c r="I20" s="87" t="str">
        <f>I19</f>
        <v>32.3</v>
      </c>
      <c r="J20" s="88" t="str">
        <f>J19</f>
        <v>30.9</v>
      </c>
      <c r="K20" s="2"/>
      <c r="L20" s="2" t="s">
        <v>74</v>
      </c>
      <c r="M20" s="2">
        <f>96581817.39/1000</f>
        <v>96581.817389999997</v>
      </c>
      <c r="N20" s="2">
        <f>+M20-E17</f>
        <v>90877.817389999997</v>
      </c>
      <c r="O20" s="6"/>
      <c r="P20" s="19"/>
      <c r="Q20" s="19"/>
      <c r="R20" s="19"/>
      <c r="S20" s="19"/>
    </row>
    <row r="21" spans="1:22" ht="5.45" customHeight="1" x14ac:dyDescent="0.25"/>
    <row r="22" spans="1:22" ht="29.1" customHeight="1" x14ac:dyDescent="0.25">
      <c r="B22" s="127" t="s">
        <v>125</v>
      </c>
      <c r="C22" s="127"/>
      <c r="D22" s="127"/>
      <c r="E22" s="127"/>
      <c r="F22" s="127"/>
      <c r="G22" s="127"/>
      <c r="H22" s="127"/>
      <c r="I22" s="127"/>
      <c r="J22" s="127"/>
      <c r="K22" s="127"/>
      <c r="N22" s="2"/>
    </row>
    <row r="23" spans="1:22" ht="18" x14ac:dyDescent="0.25">
      <c r="B23" s="89" t="s">
        <v>126</v>
      </c>
      <c r="N23" s="2"/>
    </row>
    <row r="24" spans="1:22" ht="21.75" customHeight="1" x14ac:dyDescent="0.25">
      <c r="B24" s="128" t="s">
        <v>127</v>
      </c>
      <c r="C24" s="128"/>
      <c r="D24" s="128"/>
      <c r="E24" s="128"/>
      <c r="F24" s="128"/>
      <c r="G24" s="128"/>
      <c r="H24" s="128"/>
      <c r="I24" s="128"/>
      <c r="J24" s="128"/>
    </row>
    <row r="25" spans="1:22" ht="20.45" customHeight="1" x14ac:dyDescent="0.25">
      <c r="B25" s="128"/>
      <c r="C25" s="128"/>
      <c r="D25" s="128"/>
      <c r="E25" s="128"/>
      <c r="F25" s="128"/>
      <c r="G25" s="128"/>
      <c r="H25" s="128"/>
      <c r="I25" s="128"/>
      <c r="J25" s="128"/>
    </row>
    <row r="26" spans="1:22" ht="21" x14ac:dyDescent="0.35">
      <c r="B26" s="71" t="s">
        <v>58</v>
      </c>
      <c r="C26" s="11"/>
      <c r="D26" s="11"/>
      <c r="E26" s="11"/>
      <c r="F26" s="11"/>
      <c r="G26" s="11"/>
      <c r="H26" s="11"/>
      <c r="I26" s="11"/>
      <c r="J26" s="11"/>
    </row>
    <row r="27" spans="1:22" ht="264.95" customHeight="1" x14ac:dyDescent="0.25">
      <c r="B27" s="129" t="s">
        <v>128</v>
      </c>
      <c r="C27" s="130"/>
      <c r="D27" s="130"/>
      <c r="E27" s="130"/>
      <c r="F27" s="130"/>
      <c r="G27" s="130"/>
      <c r="H27" s="130"/>
      <c r="I27" s="130"/>
      <c r="J27" s="130"/>
      <c r="N27" s="131"/>
      <c r="O27" s="131"/>
      <c r="P27" s="131"/>
      <c r="Q27" s="131"/>
      <c r="R27" s="131"/>
      <c r="S27" s="131"/>
      <c r="T27" s="131"/>
      <c r="U27" s="131"/>
      <c r="V27" s="131"/>
    </row>
    <row r="28" spans="1:22" x14ac:dyDescent="0.25">
      <c r="N28" s="132"/>
      <c r="O28" s="132"/>
      <c r="P28" s="132"/>
      <c r="Q28" s="132"/>
      <c r="R28" s="132"/>
      <c r="S28" s="132"/>
      <c r="T28" s="132"/>
      <c r="U28" s="132"/>
      <c r="V28" s="132"/>
    </row>
    <row r="29" spans="1:22" ht="93.75" customHeight="1" x14ac:dyDescent="0.25">
      <c r="B29" s="133"/>
      <c r="C29" s="133"/>
      <c r="D29" s="133"/>
      <c r="E29" s="133"/>
      <c r="F29" s="133"/>
      <c r="G29" s="133"/>
      <c r="H29" s="133"/>
      <c r="I29" s="133"/>
      <c r="J29" s="133"/>
      <c r="K29" s="133"/>
      <c r="N29" s="131"/>
      <c r="O29" s="131"/>
      <c r="P29" s="131"/>
      <c r="Q29" s="131"/>
      <c r="R29" s="131"/>
      <c r="S29" s="131"/>
      <c r="T29" s="131"/>
      <c r="U29" s="131"/>
      <c r="V29" s="131"/>
    </row>
    <row r="30" spans="1:22" ht="19.5" x14ac:dyDescent="0.25">
      <c r="N30" s="131"/>
      <c r="O30" s="131"/>
      <c r="P30" s="131"/>
      <c r="Q30" s="131"/>
      <c r="R30" s="131"/>
      <c r="S30" s="131"/>
      <c r="T30" s="131"/>
      <c r="U30" s="131"/>
      <c r="V30" s="131"/>
    </row>
    <row r="31" spans="1:22" ht="93.75" customHeight="1" x14ac:dyDescent="0.25">
      <c r="N31" s="121"/>
      <c r="O31" s="121"/>
      <c r="P31" s="121"/>
      <c r="Q31" s="121"/>
      <c r="R31" s="121"/>
      <c r="S31" s="121"/>
      <c r="T31" s="121"/>
      <c r="U31" s="121"/>
      <c r="V31" s="121"/>
    </row>
  </sheetData>
  <mergeCells count="18">
    <mergeCell ref="B11:J11"/>
    <mergeCell ref="B2:J2"/>
    <mergeCell ref="B3:J3"/>
    <mergeCell ref="B4:J4"/>
    <mergeCell ref="B7:J7"/>
    <mergeCell ref="B9:J9"/>
    <mergeCell ref="N31:V31"/>
    <mergeCell ref="B14:B16"/>
    <mergeCell ref="D14:G14"/>
    <mergeCell ref="I14:J14"/>
    <mergeCell ref="B22:K22"/>
    <mergeCell ref="B24:J25"/>
    <mergeCell ref="B27:J27"/>
    <mergeCell ref="N27:V27"/>
    <mergeCell ref="N28:V28"/>
    <mergeCell ref="B29:K29"/>
    <mergeCell ref="N29:V29"/>
    <mergeCell ref="N30:V30"/>
  </mergeCells>
  <pageMargins left="0.7" right="0.55000000000000004" top="0.75" bottom="0.75" header="0.3" footer="0.3"/>
  <pageSetup scale="57"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FADA2-D4E9-46AA-AC96-11DE822DF94E}">
  <sheetPr>
    <tabColor theme="3"/>
  </sheetPr>
  <dimension ref="A2:S27"/>
  <sheetViews>
    <sheetView view="pageLayout" zoomScaleNormal="70" workbookViewId="0">
      <selection activeCell="K5" sqref="K5"/>
    </sheetView>
  </sheetViews>
  <sheetFormatPr baseColWidth="10" defaultColWidth="11.42578125" defaultRowHeight="15" x14ac:dyDescent="0.25"/>
  <cols>
    <col min="1" max="1" width="11.42578125" style="17"/>
    <col min="2" max="2" width="32.42578125" style="17" customWidth="1"/>
    <col min="3" max="3" width="1.7109375" style="17" customWidth="1"/>
    <col min="4" max="4" width="14.42578125" style="17" customWidth="1"/>
    <col min="5" max="5" width="17" style="17" customWidth="1"/>
    <col min="6" max="6" width="20.42578125" style="17" customWidth="1"/>
    <col min="7" max="7" width="16" style="17" customWidth="1"/>
    <col min="8" max="8" width="1.28515625" style="17" customWidth="1"/>
    <col min="9" max="9" width="21.28515625" style="17" customWidth="1"/>
    <col min="10" max="10" width="20.42578125" style="17" customWidth="1"/>
    <col min="11" max="13" width="11.42578125" style="1"/>
    <col min="14" max="14" width="13.7109375" style="1" bestFit="1" customWidth="1"/>
    <col min="15" max="15" width="17.5703125" style="1" bestFit="1" customWidth="1"/>
    <col min="16" max="16" width="11.42578125" style="1"/>
    <col min="17" max="16384" width="11.42578125" style="17"/>
  </cols>
  <sheetData>
    <row r="2" spans="2:15" ht="21" hidden="1" x14ac:dyDescent="0.35">
      <c r="B2" s="135" t="s">
        <v>0</v>
      </c>
      <c r="C2" s="135"/>
      <c r="D2" s="135"/>
      <c r="E2" s="135"/>
      <c r="F2" s="135"/>
      <c r="G2" s="135"/>
      <c r="H2" s="135"/>
      <c r="I2" s="135"/>
      <c r="J2" s="135"/>
    </row>
    <row r="3" spans="2:15" ht="21" x14ac:dyDescent="0.35">
      <c r="B3" s="136" t="s">
        <v>1</v>
      </c>
      <c r="C3" s="136"/>
      <c r="D3" s="136"/>
      <c r="E3" s="136"/>
      <c r="F3" s="136"/>
      <c r="G3" s="136"/>
      <c r="H3" s="136"/>
      <c r="I3" s="136"/>
      <c r="J3" s="136"/>
    </row>
    <row r="4" spans="2:15" ht="21" x14ac:dyDescent="0.35">
      <c r="B4" s="136" t="s">
        <v>75</v>
      </c>
      <c r="C4" s="136"/>
      <c r="D4" s="136"/>
      <c r="E4" s="136"/>
      <c r="F4" s="136"/>
      <c r="G4" s="136"/>
      <c r="H4" s="136"/>
      <c r="I4" s="136"/>
      <c r="J4" s="136"/>
    </row>
    <row r="5" spans="2:15" ht="28.5" customHeight="1" x14ac:dyDescent="0.35">
      <c r="B5" s="11"/>
      <c r="C5" s="11"/>
      <c r="D5" s="11"/>
      <c r="E5" s="11"/>
      <c r="F5" s="11"/>
      <c r="G5" s="11"/>
      <c r="H5" s="11"/>
      <c r="I5" s="11"/>
      <c r="J5" s="11"/>
    </row>
    <row r="6" spans="2:15" ht="21" x14ac:dyDescent="0.35">
      <c r="B6" s="71" t="s">
        <v>3</v>
      </c>
      <c r="C6" s="11"/>
      <c r="D6" s="11"/>
      <c r="E6" s="11"/>
      <c r="F6" s="11"/>
      <c r="G6" s="11"/>
      <c r="H6" s="11"/>
      <c r="I6" s="11"/>
      <c r="J6" s="11"/>
    </row>
    <row r="7" spans="2:15" ht="60.6" customHeight="1" x14ac:dyDescent="0.25">
      <c r="B7" s="137" t="s">
        <v>76</v>
      </c>
      <c r="C7" s="137"/>
      <c r="D7" s="137"/>
      <c r="E7" s="137"/>
      <c r="F7" s="137"/>
      <c r="G7" s="137"/>
      <c r="H7" s="137"/>
      <c r="I7" s="137"/>
      <c r="J7" s="137"/>
    </row>
    <row r="8" spans="2:15" ht="21.6" customHeight="1" x14ac:dyDescent="0.35">
      <c r="B8" s="71" t="s">
        <v>5</v>
      </c>
      <c r="C8" s="11"/>
      <c r="D8" s="11"/>
      <c r="E8" s="11"/>
      <c r="F8" s="11"/>
      <c r="G8" s="11"/>
      <c r="H8" s="11"/>
      <c r="I8" s="11"/>
      <c r="J8" s="11"/>
    </row>
    <row r="9" spans="2:15" ht="153" customHeight="1" x14ac:dyDescent="0.25">
      <c r="B9" s="138" t="s">
        <v>77</v>
      </c>
      <c r="C9" s="138"/>
      <c r="D9" s="138"/>
      <c r="E9" s="138"/>
      <c r="F9" s="138"/>
      <c r="G9" s="138"/>
      <c r="H9" s="138"/>
      <c r="I9" s="138"/>
      <c r="J9" s="138"/>
    </row>
    <row r="10" spans="2:15" ht="21" x14ac:dyDescent="0.35">
      <c r="B10" s="71" t="s">
        <v>7</v>
      </c>
      <c r="C10" s="11"/>
      <c r="D10" s="11"/>
      <c r="E10" s="11"/>
      <c r="F10" s="11"/>
      <c r="G10" s="11"/>
      <c r="H10" s="11"/>
      <c r="I10" s="11"/>
      <c r="J10" s="11"/>
    </row>
    <row r="11" spans="2:15" ht="23.45" customHeight="1" x14ac:dyDescent="0.25">
      <c r="B11" s="134" t="s">
        <v>63</v>
      </c>
      <c r="C11" s="134"/>
      <c r="D11" s="134"/>
      <c r="E11" s="134"/>
      <c r="F11" s="134"/>
      <c r="G11" s="134"/>
      <c r="H11" s="134"/>
      <c r="I11" s="134"/>
      <c r="J11" s="134"/>
    </row>
    <row r="12" spans="2:15" ht="30.6" customHeight="1" x14ac:dyDescent="0.35">
      <c r="B12" s="71" t="s">
        <v>9</v>
      </c>
      <c r="C12" s="11"/>
      <c r="D12" s="11"/>
      <c r="E12" s="11"/>
      <c r="F12" s="11"/>
      <c r="G12" s="11"/>
      <c r="H12" s="11"/>
      <c r="I12" s="11"/>
      <c r="J12" s="11"/>
    </row>
    <row r="13" spans="2:15" ht="9.6" customHeight="1" thickBot="1" x14ac:dyDescent="0.4">
      <c r="B13" s="11"/>
      <c r="C13" s="11"/>
      <c r="D13" s="11"/>
      <c r="E13" s="11"/>
      <c r="F13" s="11"/>
      <c r="G13" s="11"/>
      <c r="H13" s="11"/>
      <c r="I13" s="11"/>
      <c r="J13" s="11"/>
    </row>
    <row r="14" spans="2:15" ht="25.5" customHeight="1" thickBot="1" x14ac:dyDescent="0.4">
      <c r="B14" s="122" t="s">
        <v>10</v>
      </c>
      <c r="C14" s="11"/>
      <c r="D14" s="125" t="s">
        <v>11</v>
      </c>
      <c r="E14" s="125"/>
      <c r="F14" s="125"/>
      <c r="G14" s="125"/>
      <c r="H14" s="11"/>
      <c r="I14" s="126" t="s">
        <v>122</v>
      </c>
      <c r="J14" s="126"/>
    </row>
    <row r="15" spans="2:15" ht="15.75" customHeight="1" thickBot="1" x14ac:dyDescent="0.4">
      <c r="B15" s="123"/>
      <c r="C15" s="11"/>
      <c r="D15" s="72"/>
      <c r="E15" s="72"/>
      <c r="F15" s="72"/>
      <c r="G15" s="72"/>
      <c r="H15" s="11"/>
      <c r="I15" s="72"/>
      <c r="J15" s="72"/>
    </row>
    <row r="16" spans="2:15" ht="60" customHeight="1" thickBot="1" x14ac:dyDescent="0.4">
      <c r="B16" s="124"/>
      <c r="C16" s="11"/>
      <c r="D16" s="73" t="s">
        <v>129</v>
      </c>
      <c r="E16" s="72" t="s">
        <v>12</v>
      </c>
      <c r="F16" s="74" t="s">
        <v>124</v>
      </c>
      <c r="G16" s="72" t="s">
        <v>65</v>
      </c>
      <c r="H16" s="11"/>
      <c r="I16" s="72" t="s">
        <v>14</v>
      </c>
      <c r="J16" s="72" t="s">
        <v>15</v>
      </c>
      <c r="O16" s="7"/>
    </row>
    <row r="17" spans="1:19" ht="41.1" customHeight="1" x14ac:dyDescent="0.35">
      <c r="B17" s="76" t="s">
        <v>78</v>
      </c>
      <c r="C17" s="11"/>
      <c r="D17" s="77">
        <v>1840</v>
      </c>
      <c r="E17" s="78">
        <v>1606</v>
      </c>
      <c r="F17" s="77" t="s">
        <v>68</v>
      </c>
      <c r="G17" s="77" t="s">
        <v>79</v>
      </c>
      <c r="H17" s="11"/>
      <c r="I17" s="79" t="s">
        <v>69</v>
      </c>
      <c r="J17" s="80" t="s">
        <v>69</v>
      </c>
      <c r="O17" s="8"/>
    </row>
    <row r="18" spans="1:19" ht="27.95" customHeight="1" x14ac:dyDescent="0.35">
      <c r="B18" s="81" t="s">
        <v>80</v>
      </c>
      <c r="C18" s="11"/>
      <c r="D18" s="82">
        <v>815</v>
      </c>
      <c r="E18" s="83">
        <v>815</v>
      </c>
      <c r="F18" s="82" t="s">
        <v>68</v>
      </c>
      <c r="G18" s="82" t="s">
        <v>79</v>
      </c>
      <c r="H18" s="11"/>
      <c r="I18" s="84" t="s">
        <v>69</v>
      </c>
      <c r="J18" s="84" t="s">
        <v>69</v>
      </c>
      <c r="N18" s="7"/>
      <c r="O18" s="8"/>
    </row>
    <row r="19" spans="1:19" ht="47.1" customHeight="1" thickBot="1" x14ac:dyDescent="0.4">
      <c r="B19" s="81" t="s">
        <v>81</v>
      </c>
      <c r="C19" s="11"/>
      <c r="D19" s="82">
        <v>22483</v>
      </c>
      <c r="E19" s="83">
        <v>17420</v>
      </c>
      <c r="F19" s="82">
        <v>6044.23614</v>
      </c>
      <c r="G19" s="82">
        <v>117.06386000000001</v>
      </c>
      <c r="H19" s="11"/>
      <c r="I19" s="84" t="s">
        <v>111</v>
      </c>
      <c r="J19" s="84" t="s">
        <v>82</v>
      </c>
      <c r="K19" s="9"/>
      <c r="L19" s="2"/>
      <c r="M19" s="10"/>
      <c r="N19" s="8"/>
    </row>
    <row r="20" spans="1:19" s="18" customFormat="1" ht="27.95" customHeight="1" thickBot="1" x14ac:dyDescent="0.4">
      <c r="A20" s="17"/>
      <c r="B20" s="85" t="s">
        <v>55</v>
      </c>
      <c r="C20" s="11"/>
      <c r="D20" s="86">
        <f>D19+D18+D17</f>
        <v>25138</v>
      </c>
      <c r="E20" s="86">
        <f>E19+E18+E17</f>
        <v>19841</v>
      </c>
      <c r="F20" s="86">
        <f>F19</f>
        <v>6044.23614</v>
      </c>
      <c r="G20" s="86">
        <f>G19</f>
        <v>117.06386000000001</v>
      </c>
      <c r="H20" s="11"/>
      <c r="I20" s="87" t="str">
        <f>I19</f>
        <v>47.4</v>
      </c>
      <c r="J20" s="90" t="str">
        <f>J19</f>
        <v>46.7</v>
      </c>
      <c r="K20" s="2"/>
      <c r="L20" s="2"/>
      <c r="M20" s="2">
        <f>19840510.75/1000</f>
        <v>19840.510750000001</v>
      </c>
      <c r="N20" s="2">
        <f>+M20-E17-E18</f>
        <v>17419.510750000001</v>
      </c>
      <c r="O20" s="6"/>
      <c r="P20" s="6"/>
      <c r="Q20" s="19"/>
      <c r="R20" s="19"/>
      <c r="S20" s="19"/>
    </row>
    <row r="21" spans="1:19" ht="5.45" customHeight="1" x14ac:dyDescent="0.35">
      <c r="B21" s="11"/>
      <c r="C21" s="11"/>
      <c r="D21" s="11"/>
      <c r="E21" s="11"/>
      <c r="F21" s="11"/>
      <c r="G21" s="11"/>
      <c r="H21" s="11"/>
      <c r="I21" s="11"/>
      <c r="J21" s="11"/>
    </row>
    <row r="22" spans="1:19" ht="18" x14ac:dyDescent="0.25">
      <c r="B22" s="89" t="s">
        <v>130</v>
      </c>
    </row>
    <row r="23" spans="1:19" ht="21.6" customHeight="1" x14ac:dyDescent="0.25">
      <c r="B23" s="128" t="s">
        <v>131</v>
      </c>
      <c r="C23" s="128"/>
      <c r="D23" s="128"/>
      <c r="E23" s="128"/>
      <c r="F23" s="128"/>
      <c r="G23" s="128"/>
      <c r="H23" s="128"/>
      <c r="I23" s="128"/>
      <c r="J23" s="128"/>
      <c r="P23" s="17"/>
    </row>
    <row r="24" spans="1:19" ht="24" customHeight="1" x14ac:dyDescent="0.25">
      <c r="B24" s="128" t="s">
        <v>132</v>
      </c>
      <c r="C24" s="128"/>
      <c r="D24" s="128"/>
      <c r="E24" s="128"/>
      <c r="F24" s="128"/>
      <c r="G24" s="128"/>
      <c r="H24" s="128"/>
      <c r="I24" s="128"/>
      <c r="J24" s="128"/>
      <c r="P24" s="17"/>
    </row>
    <row r="25" spans="1:19" ht="11.45" customHeight="1" x14ac:dyDescent="0.25">
      <c r="B25" s="91"/>
      <c r="C25" s="91"/>
      <c r="D25" s="91"/>
      <c r="E25" s="91"/>
      <c r="F25" s="91"/>
      <c r="G25" s="91"/>
      <c r="H25" s="91"/>
      <c r="I25" s="91"/>
      <c r="J25" s="91"/>
    </row>
    <row r="26" spans="1:19" ht="21" x14ac:dyDescent="0.35">
      <c r="B26" s="71" t="s">
        <v>58</v>
      </c>
      <c r="C26" s="11"/>
      <c r="D26" s="11"/>
      <c r="E26" s="11"/>
      <c r="F26" s="11"/>
      <c r="G26" s="11"/>
      <c r="H26" s="11"/>
      <c r="I26" s="11"/>
      <c r="J26" s="11"/>
    </row>
    <row r="27" spans="1:19" ht="296.45" customHeight="1" x14ac:dyDescent="0.25">
      <c r="B27" s="129" t="s">
        <v>112</v>
      </c>
      <c r="C27" s="130"/>
      <c r="D27" s="130"/>
      <c r="E27" s="130"/>
      <c r="F27" s="130"/>
      <c r="G27" s="130"/>
      <c r="H27" s="130"/>
      <c r="I27" s="130"/>
      <c r="J27" s="130"/>
    </row>
  </sheetData>
  <mergeCells count="12">
    <mergeCell ref="B27:J27"/>
    <mergeCell ref="B2:J2"/>
    <mergeCell ref="B3:J3"/>
    <mergeCell ref="B4:J4"/>
    <mergeCell ref="B7:J7"/>
    <mergeCell ref="B9:J9"/>
    <mergeCell ref="B11:J11"/>
    <mergeCell ref="B14:B16"/>
    <mergeCell ref="D14:G14"/>
    <mergeCell ref="I14:J14"/>
    <mergeCell ref="B23:J23"/>
    <mergeCell ref="B24:J24"/>
  </mergeCells>
  <pageMargins left="0.7" right="0.7" top="0.75" bottom="0.75" header="0.3" footer="0.3"/>
  <pageSetup scale="53" orientation="portrait" r:id="rId1"/>
  <headerFooter>
    <oddHeader>&amp;L&amp;G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BAAA8-BD3D-4D48-B72B-E44C0F8BEEFF}">
  <sheetPr>
    <tabColor theme="3"/>
  </sheetPr>
  <dimension ref="A2:U29"/>
  <sheetViews>
    <sheetView view="pageLayout" zoomScaleNormal="60" zoomScaleSheetLayoutView="70" workbookViewId="0">
      <selection activeCell="K5" sqref="K5"/>
    </sheetView>
  </sheetViews>
  <sheetFormatPr baseColWidth="10" defaultColWidth="11.42578125" defaultRowHeight="15" x14ac:dyDescent="0.25"/>
  <cols>
    <col min="1" max="1" width="11.42578125" style="17"/>
    <col min="2" max="2" width="32.42578125" style="17" customWidth="1"/>
    <col min="3" max="3" width="1.7109375" style="17" customWidth="1"/>
    <col min="4" max="4" width="14.42578125" style="17" customWidth="1"/>
    <col min="5" max="5" width="17.42578125" style="17" customWidth="1"/>
    <col min="6" max="6" width="21.28515625" style="17" customWidth="1"/>
    <col min="7" max="7" width="16.5703125" style="17" customWidth="1"/>
    <col min="8" max="8" width="1.28515625" style="17" customWidth="1"/>
    <col min="9" max="9" width="20.42578125" style="17" customWidth="1"/>
    <col min="10" max="10" width="14.85546875" style="17" customWidth="1"/>
    <col min="11" max="14" width="11.42578125" style="1"/>
    <col min="15" max="15" width="17.5703125" style="1" bestFit="1" customWidth="1"/>
    <col min="16" max="21" width="11.42578125" style="12"/>
    <col min="22" max="16384" width="11.42578125" style="17"/>
  </cols>
  <sheetData>
    <row r="2" spans="2:10" ht="21" hidden="1" x14ac:dyDescent="0.35">
      <c r="B2" s="135" t="s">
        <v>0</v>
      </c>
      <c r="C2" s="135"/>
      <c r="D2" s="135"/>
      <c r="E2" s="135"/>
      <c r="F2" s="135"/>
      <c r="G2" s="135"/>
      <c r="H2" s="135"/>
      <c r="I2" s="135"/>
      <c r="J2" s="135"/>
    </row>
    <row r="3" spans="2:10" ht="21" x14ac:dyDescent="0.35">
      <c r="B3" s="136" t="s">
        <v>1</v>
      </c>
      <c r="C3" s="136"/>
      <c r="D3" s="136"/>
      <c r="E3" s="136"/>
      <c r="F3" s="136"/>
      <c r="G3" s="136"/>
      <c r="H3" s="136"/>
      <c r="I3" s="136"/>
      <c r="J3" s="136"/>
    </row>
    <row r="4" spans="2:10" ht="21" x14ac:dyDescent="0.35">
      <c r="B4" s="136" t="s">
        <v>83</v>
      </c>
      <c r="C4" s="136"/>
      <c r="D4" s="136"/>
      <c r="E4" s="136"/>
      <c r="F4" s="136"/>
      <c r="G4" s="136"/>
      <c r="H4" s="136"/>
      <c r="I4" s="136"/>
      <c r="J4" s="136"/>
    </row>
    <row r="5" spans="2:10" ht="27.6" customHeight="1" x14ac:dyDescent="0.35">
      <c r="B5" s="11"/>
      <c r="C5" s="11"/>
      <c r="D5" s="11"/>
      <c r="E5" s="11"/>
      <c r="F5" s="11"/>
      <c r="G5" s="11"/>
      <c r="H5" s="11"/>
      <c r="I5" s="11"/>
      <c r="J5" s="11"/>
    </row>
    <row r="6" spans="2:10" ht="21" x14ac:dyDescent="0.35">
      <c r="B6" s="71" t="s">
        <v>3</v>
      </c>
      <c r="C6" s="11"/>
      <c r="D6" s="11"/>
      <c r="E6" s="11"/>
      <c r="F6" s="11"/>
      <c r="G6" s="11"/>
      <c r="H6" s="11"/>
      <c r="I6" s="11"/>
      <c r="J6" s="11"/>
    </row>
    <row r="7" spans="2:10" ht="42.6" customHeight="1" x14ac:dyDescent="0.25">
      <c r="B7" s="137" t="s">
        <v>84</v>
      </c>
      <c r="C7" s="137"/>
      <c r="D7" s="137"/>
      <c r="E7" s="137"/>
      <c r="F7" s="137"/>
      <c r="G7" s="137"/>
      <c r="H7" s="137"/>
      <c r="I7" s="137"/>
      <c r="J7" s="137"/>
    </row>
    <row r="8" spans="2:10" ht="33.950000000000003" customHeight="1" x14ac:dyDescent="0.35">
      <c r="B8" s="71" t="s">
        <v>5</v>
      </c>
      <c r="C8" s="11"/>
      <c r="D8" s="11"/>
      <c r="E8" s="11"/>
      <c r="F8" s="11"/>
      <c r="G8" s="11"/>
      <c r="H8" s="11"/>
      <c r="I8" s="11"/>
      <c r="J8" s="11"/>
    </row>
    <row r="9" spans="2:10" ht="114.6" customHeight="1" x14ac:dyDescent="0.25">
      <c r="B9" s="134" t="s">
        <v>85</v>
      </c>
      <c r="C9" s="134"/>
      <c r="D9" s="134"/>
      <c r="E9" s="134"/>
      <c r="F9" s="134"/>
      <c r="G9" s="140"/>
      <c r="H9" s="140"/>
      <c r="I9" s="140"/>
      <c r="J9" s="140"/>
    </row>
    <row r="10" spans="2:10" ht="21" x14ac:dyDescent="0.35">
      <c r="B10" s="71" t="s">
        <v>7</v>
      </c>
      <c r="C10" s="11"/>
      <c r="D10" s="11"/>
      <c r="E10" s="11"/>
      <c r="F10" s="11"/>
      <c r="G10" s="11"/>
      <c r="H10" s="11"/>
      <c r="I10" s="11"/>
      <c r="J10" s="11"/>
    </row>
    <row r="11" spans="2:10" ht="18.600000000000001" customHeight="1" x14ac:dyDescent="0.25">
      <c r="B11" s="134" t="s">
        <v>63</v>
      </c>
      <c r="C11" s="134"/>
      <c r="D11" s="134"/>
      <c r="E11" s="134"/>
      <c r="F11" s="134"/>
      <c r="G11" s="134"/>
      <c r="H11" s="134"/>
      <c r="I11" s="134"/>
      <c r="J11" s="134"/>
    </row>
    <row r="12" spans="2:10" ht="26.45" customHeight="1" x14ac:dyDescent="0.35">
      <c r="B12" s="71" t="s">
        <v>64</v>
      </c>
      <c r="C12" s="11"/>
      <c r="D12" s="11"/>
      <c r="E12" s="11"/>
      <c r="F12" s="11"/>
      <c r="G12" s="11"/>
      <c r="H12" s="11"/>
      <c r="I12" s="11"/>
      <c r="J12" s="11"/>
    </row>
    <row r="13" spans="2:10" ht="21.75" thickBot="1" x14ac:dyDescent="0.4">
      <c r="B13" s="11"/>
      <c r="C13" s="11"/>
      <c r="D13" s="11"/>
      <c r="E13" s="11"/>
      <c r="F13" s="11"/>
      <c r="G13" s="11"/>
      <c r="H13" s="11"/>
      <c r="I13" s="11"/>
      <c r="J13" s="11"/>
    </row>
    <row r="14" spans="2:10" ht="23.45" customHeight="1" thickBot="1" x14ac:dyDescent="0.4">
      <c r="B14" s="122" t="s">
        <v>10</v>
      </c>
      <c r="C14" s="11"/>
      <c r="D14" s="125" t="s">
        <v>11</v>
      </c>
      <c r="E14" s="125"/>
      <c r="F14" s="125"/>
      <c r="G14" s="125"/>
      <c r="H14" s="11"/>
      <c r="I14" s="126" t="s">
        <v>122</v>
      </c>
      <c r="J14" s="126"/>
    </row>
    <row r="15" spans="2:10" ht="15.75" customHeight="1" thickBot="1" x14ac:dyDescent="0.4">
      <c r="B15" s="123"/>
      <c r="C15" s="11"/>
      <c r="D15" s="72"/>
      <c r="E15" s="72"/>
      <c r="F15" s="72"/>
      <c r="G15" s="72"/>
      <c r="H15" s="11"/>
      <c r="I15" s="72"/>
      <c r="J15" s="72"/>
    </row>
    <row r="16" spans="2:10" ht="63" customHeight="1" thickBot="1" x14ac:dyDescent="0.4">
      <c r="B16" s="124"/>
      <c r="C16" s="11"/>
      <c r="D16" s="73" t="s">
        <v>129</v>
      </c>
      <c r="E16" s="72" t="s">
        <v>12</v>
      </c>
      <c r="F16" s="74" t="s">
        <v>124</v>
      </c>
      <c r="G16" s="74" t="s">
        <v>133</v>
      </c>
      <c r="H16" s="11"/>
      <c r="I16" s="72" t="s">
        <v>14</v>
      </c>
      <c r="J16" s="72" t="s">
        <v>15</v>
      </c>
    </row>
    <row r="17" spans="1:21" ht="41.1" customHeight="1" x14ac:dyDescent="0.35">
      <c r="B17" s="76" t="s">
        <v>78</v>
      </c>
      <c r="C17" s="11"/>
      <c r="D17" s="77">
        <v>1300</v>
      </c>
      <c r="E17" s="78">
        <v>1699</v>
      </c>
      <c r="F17" s="77" t="s">
        <v>86</v>
      </c>
      <c r="G17" s="77" t="s">
        <v>69</v>
      </c>
      <c r="H17" s="11"/>
      <c r="I17" s="79" t="s">
        <v>87</v>
      </c>
      <c r="J17" s="80" t="s">
        <v>88</v>
      </c>
    </row>
    <row r="18" spans="1:21" ht="27.95" customHeight="1" x14ac:dyDescent="0.35">
      <c r="B18" s="81" t="s">
        <v>80</v>
      </c>
      <c r="C18" s="11"/>
      <c r="D18" s="82">
        <v>733</v>
      </c>
      <c r="E18" s="83">
        <v>733</v>
      </c>
      <c r="F18" s="82" t="s">
        <v>88</v>
      </c>
      <c r="G18" s="82" t="s">
        <v>69</v>
      </c>
      <c r="H18" s="11"/>
      <c r="I18" s="84" t="s">
        <v>88</v>
      </c>
      <c r="J18" s="84" t="s">
        <v>88</v>
      </c>
      <c r="L18" s="10"/>
      <c r="M18" s="2"/>
      <c r="O18" s="7"/>
    </row>
    <row r="19" spans="1:21" ht="41.1" customHeight="1" thickBot="1" x14ac:dyDescent="0.4">
      <c r="B19" s="81" t="s">
        <v>81</v>
      </c>
      <c r="C19" s="11"/>
      <c r="D19" s="82">
        <v>63164</v>
      </c>
      <c r="E19" s="83">
        <v>60814</v>
      </c>
      <c r="F19" s="92">
        <f>2603.01999999582/1000</f>
        <v>2.6030199999958201</v>
      </c>
      <c r="G19" s="92">
        <f>198.47/1000</f>
        <v>0.19847000000000001</v>
      </c>
      <c r="H19" s="11"/>
      <c r="I19" s="84" t="s">
        <v>89</v>
      </c>
      <c r="J19" s="84" t="s">
        <v>89</v>
      </c>
      <c r="L19" s="13"/>
      <c r="M19" s="2"/>
      <c r="O19" s="8"/>
    </row>
    <row r="20" spans="1:21" s="18" customFormat="1" ht="27.95" customHeight="1" thickBot="1" x14ac:dyDescent="0.4">
      <c r="A20" s="17"/>
      <c r="B20" s="85" t="s">
        <v>55</v>
      </c>
      <c r="C20" s="11"/>
      <c r="D20" s="86">
        <f>SUM(D17+D18+D19)</f>
        <v>65197</v>
      </c>
      <c r="E20" s="86">
        <v>63242.922290000002</v>
      </c>
      <c r="F20" s="93">
        <f>F19</f>
        <v>2.6030199999958201</v>
      </c>
      <c r="G20" s="93">
        <f>G19</f>
        <v>0.19847000000000001</v>
      </c>
      <c r="H20" s="11"/>
      <c r="I20" s="90" t="str">
        <f>I19</f>
        <v>60.6</v>
      </c>
      <c r="J20" s="87" t="str">
        <f>J19</f>
        <v>60.6</v>
      </c>
      <c r="K20" s="2"/>
      <c r="L20" s="2"/>
      <c r="M20" s="2"/>
      <c r="N20" s="1"/>
      <c r="O20" s="6"/>
      <c r="P20" s="14"/>
      <c r="Q20" s="14"/>
      <c r="R20" s="14"/>
      <c r="S20" s="14"/>
      <c r="T20" s="15"/>
      <c r="U20" s="15"/>
    </row>
    <row r="21" spans="1:21" ht="5.45" customHeight="1" x14ac:dyDescent="0.35">
      <c r="B21" s="11"/>
      <c r="C21" s="11"/>
      <c r="D21" s="11"/>
      <c r="E21" s="11"/>
      <c r="F21" s="11"/>
      <c r="G21" s="11"/>
      <c r="H21" s="11"/>
      <c r="I21" s="11"/>
      <c r="J21" s="11"/>
    </row>
    <row r="22" spans="1:21" ht="18" x14ac:dyDescent="0.25">
      <c r="B22" s="89" t="s">
        <v>134</v>
      </c>
    </row>
    <row r="23" spans="1:21" ht="18" x14ac:dyDescent="0.25">
      <c r="B23" s="89" t="s">
        <v>131</v>
      </c>
      <c r="P23" s="17"/>
      <c r="Q23" s="17"/>
      <c r="R23" s="17"/>
      <c r="S23" s="17"/>
      <c r="T23" s="17"/>
      <c r="U23" s="17"/>
    </row>
    <row r="24" spans="1:21" ht="21" customHeight="1" x14ac:dyDescent="0.25">
      <c r="B24" s="128" t="s">
        <v>135</v>
      </c>
      <c r="C24" s="128"/>
      <c r="D24" s="128"/>
      <c r="E24" s="128"/>
      <c r="F24" s="128"/>
      <c r="G24" s="128"/>
      <c r="H24" s="128"/>
      <c r="I24" s="128"/>
      <c r="J24" s="128"/>
      <c r="P24" s="17"/>
      <c r="Q24" s="17"/>
      <c r="R24" s="17"/>
      <c r="S24" s="17"/>
      <c r="T24" s="17"/>
      <c r="U24" s="17"/>
    </row>
    <row r="25" spans="1:21" ht="18" x14ac:dyDescent="0.25">
      <c r="B25" s="94" t="s">
        <v>136</v>
      </c>
      <c r="P25" s="17"/>
      <c r="Q25" s="17"/>
      <c r="R25" s="17"/>
      <c r="S25" s="17"/>
      <c r="T25" s="17"/>
      <c r="U25" s="17"/>
    </row>
    <row r="26" spans="1:21" ht="14.1" customHeight="1" x14ac:dyDescent="0.25"/>
    <row r="27" spans="1:21" ht="21" x14ac:dyDescent="0.35">
      <c r="B27" s="71" t="s">
        <v>58</v>
      </c>
      <c r="C27" s="11"/>
      <c r="D27" s="11"/>
      <c r="E27" s="11"/>
      <c r="F27" s="11"/>
      <c r="G27" s="11"/>
      <c r="H27" s="11"/>
      <c r="I27" s="11"/>
      <c r="J27" s="11"/>
    </row>
    <row r="28" spans="1:21" ht="293.45" customHeight="1" x14ac:dyDescent="0.25">
      <c r="B28" s="139" t="s">
        <v>90</v>
      </c>
      <c r="C28" s="139"/>
      <c r="D28" s="139"/>
      <c r="E28" s="139"/>
      <c r="F28" s="139"/>
      <c r="G28" s="139"/>
      <c r="H28" s="139"/>
      <c r="I28" s="139"/>
      <c r="J28" s="139"/>
    </row>
    <row r="29" spans="1:21" ht="18.75" x14ac:dyDescent="0.3">
      <c r="B29" s="16"/>
      <c r="C29" s="16"/>
      <c r="D29" s="16"/>
      <c r="E29" s="16"/>
      <c r="F29" s="16"/>
      <c r="G29" s="16"/>
      <c r="H29" s="16"/>
      <c r="I29" s="16"/>
      <c r="J29" s="16"/>
    </row>
  </sheetData>
  <mergeCells count="12">
    <mergeCell ref="B28:J28"/>
    <mergeCell ref="B2:J2"/>
    <mergeCell ref="B3:J3"/>
    <mergeCell ref="B4:J4"/>
    <mergeCell ref="B7:J7"/>
    <mergeCell ref="B9:E9"/>
    <mergeCell ref="F9:J9"/>
    <mergeCell ref="B11:J11"/>
    <mergeCell ref="B14:B16"/>
    <mergeCell ref="D14:G14"/>
    <mergeCell ref="I14:J14"/>
    <mergeCell ref="B24:J24"/>
  </mergeCells>
  <pageMargins left="0.7" right="0.7" top="0.75" bottom="0.75" header="0.3" footer="0.3"/>
  <pageSetup scale="55" orientation="portrait" r:id="rId1"/>
  <headerFooter>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62B13-6D8C-47CF-9861-5EF8C0137BCD}">
  <sheetPr>
    <tabColor theme="3"/>
  </sheetPr>
  <dimension ref="A2:S33"/>
  <sheetViews>
    <sheetView view="pageLayout" zoomScaleNormal="80" zoomScaleSheetLayoutView="30" workbookViewId="0">
      <selection activeCell="K5" sqref="K5"/>
    </sheetView>
  </sheetViews>
  <sheetFormatPr baseColWidth="10" defaultColWidth="11.42578125" defaultRowHeight="15" x14ac:dyDescent="0.25"/>
  <cols>
    <col min="1" max="1" width="11.42578125" style="17"/>
    <col min="2" max="2" width="37.5703125" style="17" customWidth="1"/>
    <col min="3" max="3" width="1.7109375" style="17" customWidth="1"/>
    <col min="4" max="4" width="16.42578125" style="17" customWidth="1"/>
    <col min="5" max="5" width="18.85546875" style="17" customWidth="1"/>
    <col min="6" max="6" width="20.140625" style="17" customWidth="1"/>
    <col min="7" max="7" width="17.85546875" style="17" customWidth="1"/>
    <col min="8" max="8" width="1.28515625" style="17" customWidth="1"/>
    <col min="9" max="9" width="19.85546875" style="17" customWidth="1"/>
    <col min="10" max="10" width="17.5703125" style="17" customWidth="1"/>
    <col min="11" max="11" width="11.42578125" style="17"/>
    <col min="12" max="12" width="18.7109375" style="17" customWidth="1"/>
    <col min="13" max="16384" width="11.42578125" style="17"/>
  </cols>
  <sheetData>
    <row r="2" spans="2:11" ht="21" hidden="1" x14ac:dyDescent="0.35">
      <c r="B2" s="135" t="s">
        <v>0</v>
      </c>
      <c r="C2" s="135"/>
      <c r="D2" s="135"/>
      <c r="E2" s="135"/>
      <c r="F2" s="135"/>
      <c r="G2" s="135"/>
      <c r="H2" s="135"/>
      <c r="I2" s="135"/>
      <c r="J2" s="135"/>
      <c r="K2" s="135"/>
    </row>
    <row r="3" spans="2:11" ht="21" x14ac:dyDescent="0.35">
      <c r="B3" s="136" t="s">
        <v>1</v>
      </c>
      <c r="C3" s="136"/>
      <c r="D3" s="136"/>
      <c r="E3" s="136"/>
      <c r="F3" s="136"/>
      <c r="G3" s="136"/>
      <c r="H3" s="136"/>
      <c r="I3" s="136"/>
      <c r="J3" s="136"/>
      <c r="K3" s="136"/>
    </row>
    <row r="4" spans="2:11" ht="21" x14ac:dyDescent="0.35">
      <c r="B4" s="136" t="s">
        <v>91</v>
      </c>
      <c r="C4" s="136"/>
      <c r="D4" s="136"/>
      <c r="E4" s="136"/>
      <c r="F4" s="136"/>
      <c r="G4" s="136"/>
      <c r="H4" s="136"/>
      <c r="I4" s="136"/>
      <c r="J4" s="136"/>
      <c r="K4" s="136"/>
    </row>
    <row r="5" spans="2:11" ht="47.45" customHeight="1" x14ac:dyDescent="0.35">
      <c r="B5" s="11"/>
      <c r="C5" s="11"/>
      <c r="D5" s="11"/>
      <c r="E5" s="11"/>
      <c r="F5" s="11"/>
      <c r="G5" s="11"/>
      <c r="H5" s="11"/>
      <c r="I5" s="11"/>
      <c r="J5" s="11"/>
    </row>
    <row r="6" spans="2:11" ht="21" x14ac:dyDescent="0.35">
      <c r="B6" s="71" t="s">
        <v>3</v>
      </c>
      <c r="C6" s="11"/>
      <c r="D6" s="11"/>
      <c r="E6" s="11"/>
      <c r="F6" s="11"/>
      <c r="G6" s="11"/>
      <c r="H6" s="11"/>
      <c r="I6" s="11"/>
      <c r="J6" s="11"/>
    </row>
    <row r="7" spans="2:11" ht="69" customHeight="1" x14ac:dyDescent="0.25">
      <c r="B7" s="137" t="s">
        <v>92</v>
      </c>
      <c r="C7" s="137"/>
      <c r="D7" s="137"/>
      <c r="E7" s="137"/>
      <c r="F7" s="137"/>
      <c r="G7" s="137"/>
      <c r="H7" s="137"/>
      <c r="I7" s="137"/>
      <c r="J7" s="137"/>
      <c r="K7" s="137"/>
    </row>
    <row r="8" spans="2:11" ht="26.1" customHeight="1" x14ac:dyDescent="0.35">
      <c r="B8" s="71" t="s">
        <v>5</v>
      </c>
      <c r="C8" s="11"/>
      <c r="D8" s="11"/>
      <c r="E8" s="11"/>
      <c r="F8" s="11"/>
      <c r="G8" s="11"/>
      <c r="H8" s="11"/>
      <c r="I8" s="11"/>
      <c r="J8" s="11"/>
    </row>
    <row r="9" spans="2:11" ht="171.6" customHeight="1" x14ac:dyDescent="0.25">
      <c r="B9" s="119" t="s">
        <v>93</v>
      </c>
      <c r="C9" s="119"/>
      <c r="D9" s="119"/>
      <c r="E9" s="119"/>
      <c r="F9" s="119"/>
      <c r="G9" s="119"/>
      <c r="H9" s="119"/>
      <c r="I9" s="119"/>
      <c r="J9" s="119"/>
      <c r="K9" s="119"/>
    </row>
    <row r="10" spans="2:11" ht="21" x14ac:dyDescent="0.35">
      <c r="B10" s="71" t="s">
        <v>137</v>
      </c>
      <c r="C10" s="11"/>
      <c r="D10" s="11"/>
      <c r="E10" s="11"/>
      <c r="F10" s="11"/>
      <c r="G10" s="11"/>
      <c r="H10" s="11"/>
      <c r="I10" s="11"/>
      <c r="J10" s="11"/>
    </row>
    <row r="11" spans="2:11" ht="47.45" customHeight="1" x14ac:dyDescent="0.25">
      <c r="B11" s="134" t="s">
        <v>138</v>
      </c>
      <c r="C11" s="134"/>
      <c r="D11" s="134"/>
      <c r="E11" s="134"/>
      <c r="F11" s="134"/>
      <c r="G11" s="134"/>
      <c r="H11" s="134"/>
      <c r="I11" s="134"/>
      <c r="J11" s="134"/>
    </row>
    <row r="12" spans="2:11" ht="26.45" customHeight="1" x14ac:dyDescent="0.35">
      <c r="B12" s="71" t="s">
        <v>9</v>
      </c>
      <c r="C12" s="11"/>
      <c r="D12" s="11"/>
      <c r="E12" s="11"/>
      <c r="F12" s="11"/>
      <c r="G12" s="11"/>
      <c r="H12" s="11"/>
      <c r="I12" s="11"/>
      <c r="J12" s="11"/>
    </row>
    <row r="13" spans="2:11" ht="21.75" thickBot="1" x14ac:dyDescent="0.4">
      <c r="B13" s="11"/>
      <c r="C13" s="11"/>
      <c r="D13" s="11"/>
      <c r="E13" s="11"/>
      <c r="F13" s="11"/>
      <c r="G13" s="11"/>
      <c r="H13" s="11"/>
      <c r="I13" s="11"/>
      <c r="J13" s="11"/>
    </row>
    <row r="14" spans="2:11" ht="23.45" customHeight="1" thickBot="1" x14ac:dyDescent="0.4">
      <c r="B14" s="122" t="s">
        <v>10</v>
      </c>
      <c r="C14" s="11"/>
      <c r="D14" s="125" t="s">
        <v>11</v>
      </c>
      <c r="E14" s="125"/>
      <c r="F14" s="125"/>
      <c r="G14" s="125"/>
      <c r="H14" s="11"/>
      <c r="I14" s="126" t="s">
        <v>139</v>
      </c>
      <c r="J14" s="126"/>
    </row>
    <row r="15" spans="2:11" ht="15.75" customHeight="1" thickBot="1" x14ac:dyDescent="0.4">
      <c r="B15" s="123"/>
      <c r="C15" s="11"/>
      <c r="D15" s="72"/>
      <c r="E15" s="72"/>
      <c r="F15" s="72"/>
      <c r="G15" s="72"/>
      <c r="H15" s="11"/>
      <c r="I15" s="72"/>
      <c r="J15" s="72"/>
    </row>
    <row r="16" spans="2:11" ht="63" customHeight="1" thickBot="1" x14ac:dyDescent="0.4">
      <c r="B16" s="124"/>
      <c r="C16" s="11"/>
      <c r="D16" s="73" t="s">
        <v>129</v>
      </c>
      <c r="E16" s="72" t="s">
        <v>12</v>
      </c>
      <c r="F16" s="74" t="s">
        <v>140</v>
      </c>
      <c r="G16" s="72" t="s">
        <v>13</v>
      </c>
      <c r="H16" s="11"/>
      <c r="I16" s="72" t="s">
        <v>14</v>
      </c>
      <c r="J16" s="72" t="s">
        <v>15</v>
      </c>
    </row>
    <row r="17" spans="1:19" ht="24.95" customHeight="1" x14ac:dyDescent="0.35">
      <c r="B17" s="76" t="s">
        <v>94</v>
      </c>
      <c r="C17" s="11"/>
      <c r="D17" s="77">
        <v>1879</v>
      </c>
      <c r="E17" s="78">
        <v>2505</v>
      </c>
      <c r="F17" s="77">
        <v>594</v>
      </c>
      <c r="G17" s="77">
        <v>11</v>
      </c>
      <c r="H17" s="11"/>
      <c r="I17" s="141" t="s">
        <v>95</v>
      </c>
      <c r="J17" s="141"/>
    </row>
    <row r="18" spans="1:19" ht="24.95" customHeight="1" x14ac:dyDescent="0.35">
      <c r="B18" s="95" t="s">
        <v>96</v>
      </c>
      <c r="C18" s="11"/>
      <c r="D18" s="77">
        <v>49136</v>
      </c>
      <c r="E18" s="78">
        <v>27726</v>
      </c>
      <c r="F18" s="77">
        <v>6232.8</v>
      </c>
      <c r="G18" s="77">
        <v>857</v>
      </c>
      <c r="H18" s="11"/>
      <c r="I18" s="142"/>
      <c r="J18" s="142"/>
    </row>
    <row r="19" spans="1:19" ht="24.95" customHeight="1" x14ac:dyDescent="0.35">
      <c r="B19" s="95" t="s">
        <v>97</v>
      </c>
      <c r="C19" s="11"/>
      <c r="D19" s="77">
        <v>17259</v>
      </c>
      <c r="E19" s="78">
        <v>35766</v>
      </c>
      <c r="F19" s="77">
        <v>947.4</v>
      </c>
      <c r="G19" s="77">
        <v>453</v>
      </c>
      <c r="H19" s="11"/>
      <c r="I19" s="143"/>
      <c r="J19" s="143"/>
    </row>
    <row r="20" spans="1:19" ht="41.1" customHeight="1" x14ac:dyDescent="0.35">
      <c r="B20" s="96" t="s">
        <v>141</v>
      </c>
      <c r="C20" s="11"/>
      <c r="D20" s="77">
        <v>16675</v>
      </c>
      <c r="E20" s="78">
        <v>4171</v>
      </c>
      <c r="F20" s="77">
        <v>0</v>
      </c>
      <c r="G20" s="77">
        <v>0</v>
      </c>
      <c r="H20" s="11"/>
      <c r="I20" s="79" t="s">
        <v>98</v>
      </c>
      <c r="J20" s="79" t="s">
        <v>98</v>
      </c>
    </row>
    <row r="21" spans="1:19" ht="24.95" customHeight="1" x14ac:dyDescent="0.35">
      <c r="B21" s="95" t="s">
        <v>142</v>
      </c>
      <c r="C21" s="11"/>
      <c r="D21" s="77">
        <v>2391</v>
      </c>
      <c r="E21" s="78">
        <v>1554</v>
      </c>
      <c r="F21" s="77">
        <v>0</v>
      </c>
      <c r="G21" s="77">
        <v>0</v>
      </c>
      <c r="H21" s="11"/>
      <c r="I21" s="79" t="s">
        <v>98</v>
      </c>
      <c r="J21" s="79" t="s">
        <v>98</v>
      </c>
    </row>
    <row r="22" spans="1:19" ht="24.95" customHeight="1" x14ac:dyDescent="0.35">
      <c r="B22" s="95" t="s">
        <v>99</v>
      </c>
      <c r="C22" s="11"/>
      <c r="D22" s="77">
        <v>1751</v>
      </c>
      <c r="E22" s="78">
        <v>3115</v>
      </c>
      <c r="F22" s="77">
        <v>1136.3399999999999</v>
      </c>
      <c r="G22" s="77">
        <v>216</v>
      </c>
      <c r="H22" s="11"/>
      <c r="I22" s="144" t="s">
        <v>95</v>
      </c>
      <c r="J22" s="144"/>
    </row>
    <row r="23" spans="1:19" ht="24.95" customHeight="1" x14ac:dyDescent="0.35">
      <c r="B23" s="95" t="s">
        <v>100</v>
      </c>
      <c r="C23" s="11"/>
      <c r="D23" s="77">
        <v>590</v>
      </c>
      <c r="E23" s="78">
        <v>690</v>
      </c>
      <c r="F23" s="77">
        <v>0</v>
      </c>
      <c r="G23" s="77">
        <v>0</v>
      </c>
      <c r="H23" s="11"/>
      <c r="I23" s="143"/>
      <c r="J23" s="143"/>
    </row>
    <row r="24" spans="1:19" ht="24.95" customHeight="1" x14ac:dyDescent="0.35">
      <c r="B24" s="95" t="s">
        <v>143</v>
      </c>
      <c r="C24" s="11"/>
      <c r="D24" s="77">
        <v>2925</v>
      </c>
      <c r="E24" s="78">
        <v>695</v>
      </c>
      <c r="F24" s="77">
        <v>0</v>
      </c>
      <c r="G24" s="77">
        <v>0</v>
      </c>
      <c r="H24" s="11"/>
      <c r="I24" s="79" t="s">
        <v>101</v>
      </c>
      <c r="J24" s="79" t="s">
        <v>101</v>
      </c>
    </row>
    <row r="25" spans="1:19" ht="24.95" customHeight="1" x14ac:dyDescent="0.35">
      <c r="B25" s="95" t="s">
        <v>102</v>
      </c>
      <c r="C25" s="11"/>
      <c r="D25" s="77">
        <v>13872</v>
      </c>
      <c r="E25" s="78">
        <v>18118</v>
      </c>
      <c r="F25" s="77">
        <v>0</v>
      </c>
      <c r="G25" s="77">
        <v>0</v>
      </c>
      <c r="H25" s="11"/>
      <c r="I25" s="79" t="s">
        <v>101</v>
      </c>
      <c r="J25" s="79" t="s">
        <v>101</v>
      </c>
    </row>
    <row r="26" spans="1:19" ht="24.95" customHeight="1" x14ac:dyDescent="0.35">
      <c r="B26" s="81" t="s">
        <v>103</v>
      </c>
      <c r="C26" s="11"/>
      <c r="D26" s="82">
        <v>2361</v>
      </c>
      <c r="E26" s="83">
        <v>544</v>
      </c>
      <c r="F26" s="82">
        <v>0</v>
      </c>
      <c r="G26" s="82">
        <v>0</v>
      </c>
      <c r="H26" s="11"/>
      <c r="I26" s="84" t="s">
        <v>101</v>
      </c>
      <c r="J26" s="84" t="s">
        <v>101</v>
      </c>
    </row>
    <row r="27" spans="1:19" ht="24.95" customHeight="1" thickBot="1" x14ac:dyDescent="0.4">
      <c r="B27" s="81" t="s">
        <v>144</v>
      </c>
      <c r="C27" s="11"/>
      <c r="D27" s="82">
        <v>585724</v>
      </c>
      <c r="E27" s="83">
        <v>0</v>
      </c>
      <c r="F27" s="82">
        <v>0</v>
      </c>
      <c r="G27" s="82">
        <v>0</v>
      </c>
      <c r="H27" s="11"/>
      <c r="I27" s="84" t="s">
        <v>69</v>
      </c>
      <c r="J27" s="84" t="s">
        <v>69</v>
      </c>
      <c r="L27" s="97"/>
      <c r="M27" s="98"/>
    </row>
    <row r="28" spans="1:19" s="18" customFormat="1" ht="27.95" customHeight="1" thickBot="1" x14ac:dyDescent="0.4">
      <c r="A28" s="17"/>
      <c r="B28" s="85" t="s">
        <v>55</v>
      </c>
      <c r="C28" s="11"/>
      <c r="D28" s="86">
        <v>694563</v>
      </c>
      <c r="E28" s="86">
        <f>SUM(E17:E27)</f>
        <v>94884</v>
      </c>
      <c r="F28" s="86">
        <f>SUM(F17:F27)</f>
        <v>8910.5399999999991</v>
      </c>
      <c r="G28" s="86">
        <f>SUM(G17:G27)</f>
        <v>1537</v>
      </c>
      <c r="H28" s="11"/>
      <c r="I28" s="99">
        <v>5.3</v>
      </c>
      <c r="J28" s="99">
        <v>5.3</v>
      </c>
      <c r="K28" s="98"/>
      <c r="L28" s="98"/>
      <c r="M28" s="98"/>
      <c r="N28" s="17"/>
      <c r="O28" s="19"/>
      <c r="P28" s="19"/>
      <c r="Q28" s="19"/>
      <c r="R28" s="19"/>
      <c r="S28" s="19"/>
    </row>
    <row r="29" spans="1:19" ht="5.45" customHeight="1" x14ac:dyDescent="0.35">
      <c r="B29" s="11"/>
      <c r="C29" s="11"/>
      <c r="D29" s="11"/>
      <c r="E29" s="11"/>
      <c r="F29" s="11"/>
      <c r="G29" s="11"/>
      <c r="H29" s="11"/>
      <c r="I29" s="11"/>
      <c r="J29" s="11"/>
    </row>
    <row r="30" spans="1:19" ht="203.1" customHeight="1" x14ac:dyDescent="0.25">
      <c r="B30" s="145" t="s">
        <v>145</v>
      </c>
      <c r="C30" s="145"/>
      <c r="D30" s="145"/>
      <c r="E30" s="145"/>
      <c r="F30" s="145"/>
      <c r="G30" s="145"/>
      <c r="H30" s="145"/>
      <c r="I30" s="145"/>
      <c r="J30" s="145"/>
      <c r="K30" s="100"/>
    </row>
    <row r="31" spans="1:19" ht="31.5" customHeight="1" x14ac:dyDescent="0.35">
      <c r="B31" s="71" t="s">
        <v>58</v>
      </c>
      <c r="C31" s="11"/>
      <c r="D31" s="11"/>
      <c r="E31" s="11"/>
      <c r="F31" s="11"/>
      <c r="G31" s="11"/>
      <c r="H31" s="11"/>
      <c r="I31" s="11"/>
      <c r="J31" s="11"/>
    </row>
    <row r="32" spans="1:19" ht="255.6" customHeight="1" x14ac:dyDescent="0.25">
      <c r="B32" s="139" t="s">
        <v>104</v>
      </c>
      <c r="C32" s="139"/>
      <c r="D32" s="139"/>
      <c r="E32" s="139"/>
      <c r="F32" s="139"/>
      <c r="G32" s="139"/>
      <c r="H32" s="139"/>
      <c r="I32" s="139"/>
      <c r="J32" s="139"/>
      <c r="K32" s="139"/>
    </row>
    <row r="33" spans="2:10" ht="18.75" x14ac:dyDescent="0.3">
      <c r="B33" s="16"/>
      <c r="C33" s="16"/>
      <c r="D33" s="16"/>
      <c r="E33" s="16"/>
      <c r="F33" s="16"/>
      <c r="G33" s="16"/>
      <c r="H33" s="16"/>
      <c r="I33" s="16"/>
      <c r="J33" s="16"/>
    </row>
  </sheetData>
  <mergeCells count="13">
    <mergeCell ref="B11:J11"/>
    <mergeCell ref="B2:K2"/>
    <mergeCell ref="B3:K3"/>
    <mergeCell ref="B4:K4"/>
    <mergeCell ref="B7:K7"/>
    <mergeCell ref="B9:K9"/>
    <mergeCell ref="B32:K32"/>
    <mergeCell ref="B14:B16"/>
    <mergeCell ref="D14:G14"/>
    <mergeCell ref="I14:J14"/>
    <mergeCell ref="I17:J19"/>
    <mergeCell ref="I22:J23"/>
    <mergeCell ref="B30:J30"/>
  </mergeCells>
  <pageMargins left="0.7" right="0.7" top="0.75" bottom="0.75" header="0.3" footer="0.3"/>
  <pageSetup scale="47" orientation="portrait" r:id="rId1"/>
  <headerFooter>
    <oddHeader>&amp;L&amp;G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2EB63-C0C2-41D8-8A80-2BA649A571E7}">
  <sheetPr>
    <tabColor theme="3"/>
  </sheetPr>
  <dimension ref="A2:S28"/>
  <sheetViews>
    <sheetView view="pageLayout" zoomScaleNormal="60" zoomScaleSheetLayoutView="70" workbookViewId="0">
      <selection activeCell="K5" sqref="K5"/>
    </sheetView>
  </sheetViews>
  <sheetFormatPr baseColWidth="10" defaultColWidth="11.42578125" defaultRowHeight="15" x14ac:dyDescent="0.25"/>
  <cols>
    <col min="1" max="1" width="11.42578125" style="17"/>
    <col min="2" max="2" width="32.42578125" style="17" customWidth="1"/>
    <col min="3" max="3" width="1.7109375" style="17" customWidth="1"/>
    <col min="4" max="4" width="14.42578125" style="17" customWidth="1"/>
    <col min="5" max="5" width="17.42578125" style="17" customWidth="1"/>
    <col min="6" max="6" width="21.28515625" style="17" customWidth="1"/>
    <col min="7" max="7" width="16.5703125" style="17" customWidth="1"/>
    <col min="8" max="8" width="1.28515625" style="17" customWidth="1"/>
    <col min="9" max="9" width="20.42578125" style="17" customWidth="1"/>
    <col min="10" max="10" width="14.85546875" style="17" customWidth="1"/>
    <col min="11" max="16384" width="11.42578125" style="17"/>
  </cols>
  <sheetData>
    <row r="2" spans="2:10" ht="21" hidden="1" x14ac:dyDescent="0.35">
      <c r="B2" s="135" t="s">
        <v>0</v>
      </c>
      <c r="C2" s="135"/>
      <c r="D2" s="135"/>
      <c r="E2" s="135"/>
      <c r="F2" s="135"/>
      <c r="G2" s="135"/>
      <c r="H2" s="135"/>
      <c r="I2" s="135"/>
      <c r="J2" s="135"/>
    </row>
    <row r="3" spans="2:10" ht="21" x14ac:dyDescent="0.35">
      <c r="B3" s="136" t="s">
        <v>1</v>
      </c>
      <c r="C3" s="136"/>
      <c r="D3" s="136"/>
      <c r="E3" s="136"/>
      <c r="F3" s="136"/>
      <c r="G3" s="136"/>
      <c r="H3" s="136"/>
      <c r="I3" s="136"/>
      <c r="J3" s="136"/>
    </row>
    <row r="4" spans="2:10" ht="21" x14ac:dyDescent="0.35">
      <c r="B4" s="136" t="s">
        <v>105</v>
      </c>
      <c r="C4" s="136"/>
      <c r="D4" s="136"/>
      <c r="E4" s="136"/>
      <c r="F4" s="136"/>
      <c r="G4" s="136"/>
      <c r="H4" s="136"/>
      <c r="I4" s="136"/>
      <c r="J4" s="136"/>
    </row>
    <row r="5" spans="2:10" ht="27.6" customHeight="1" x14ac:dyDescent="0.35">
      <c r="B5" s="11"/>
      <c r="C5" s="11"/>
      <c r="D5" s="11"/>
      <c r="E5" s="11"/>
      <c r="F5" s="11"/>
      <c r="G5" s="11"/>
      <c r="H5" s="11"/>
      <c r="I5" s="11"/>
      <c r="J5" s="11"/>
    </row>
    <row r="6" spans="2:10" ht="21" x14ac:dyDescent="0.35">
      <c r="B6" s="71" t="s">
        <v>3</v>
      </c>
      <c r="C6" s="11"/>
      <c r="D6" s="11"/>
      <c r="E6" s="11"/>
      <c r="F6" s="11"/>
      <c r="G6" s="11"/>
      <c r="H6" s="11"/>
      <c r="I6" s="11"/>
      <c r="J6" s="11"/>
    </row>
    <row r="7" spans="2:10" ht="125.45" customHeight="1" x14ac:dyDescent="0.25">
      <c r="B7" s="137" t="s">
        <v>106</v>
      </c>
      <c r="C7" s="137"/>
      <c r="D7" s="137"/>
      <c r="E7" s="137"/>
      <c r="F7" s="137"/>
      <c r="G7" s="137"/>
      <c r="H7" s="137"/>
      <c r="I7" s="137"/>
      <c r="J7" s="137"/>
    </row>
    <row r="8" spans="2:10" ht="33.950000000000003" customHeight="1" x14ac:dyDescent="0.35">
      <c r="B8" s="71" t="s">
        <v>5</v>
      </c>
      <c r="C8" s="11"/>
      <c r="D8" s="11"/>
      <c r="E8" s="11"/>
      <c r="F8" s="11"/>
      <c r="G8" s="11"/>
      <c r="H8" s="11"/>
      <c r="I8" s="11"/>
      <c r="J8" s="11"/>
    </row>
    <row r="9" spans="2:10" ht="109.5" customHeight="1" x14ac:dyDescent="0.25">
      <c r="B9" s="146" t="s">
        <v>107</v>
      </c>
      <c r="C9" s="146"/>
      <c r="D9" s="146"/>
      <c r="E9" s="146"/>
      <c r="F9" s="146"/>
      <c r="G9" s="146"/>
      <c r="H9" s="146"/>
      <c r="I9" s="146"/>
      <c r="J9" s="146"/>
    </row>
    <row r="10" spans="2:10" ht="21" x14ac:dyDescent="0.35">
      <c r="B10" s="71" t="s">
        <v>7</v>
      </c>
      <c r="C10" s="11"/>
      <c r="D10" s="11"/>
      <c r="E10" s="11"/>
      <c r="F10" s="11"/>
      <c r="G10" s="11"/>
      <c r="H10" s="11"/>
      <c r="I10" s="11"/>
      <c r="J10" s="11"/>
    </row>
    <row r="11" spans="2:10" ht="18.600000000000001" customHeight="1" x14ac:dyDescent="0.25">
      <c r="B11" s="134" t="s">
        <v>63</v>
      </c>
      <c r="C11" s="134"/>
      <c r="D11" s="134"/>
      <c r="E11" s="134"/>
      <c r="F11" s="134"/>
      <c r="G11" s="134"/>
      <c r="H11" s="134"/>
      <c r="I11" s="134"/>
      <c r="J11" s="134"/>
    </row>
    <row r="12" spans="2:10" ht="26.45" customHeight="1" x14ac:dyDescent="0.35">
      <c r="B12" s="71" t="s">
        <v>9</v>
      </c>
      <c r="C12" s="11"/>
      <c r="D12" s="11"/>
      <c r="E12" s="11"/>
      <c r="F12" s="11"/>
      <c r="G12" s="11"/>
      <c r="H12" s="11"/>
      <c r="I12" s="11"/>
      <c r="J12" s="11"/>
    </row>
    <row r="13" spans="2:10" ht="21.75" thickBot="1" x14ac:dyDescent="0.4">
      <c r="B13" s="11"/>
      <c r="C13" s="11"/>
      <c r="D13" s="11"/>
      <c r="E13" s="11"/>
      <c r="F13" s="11"/>
      <c r="G13" s="11"/>
      <c r="H13" s="11"/>
      <c r="I13" s="11"/>
      <c r="J13" s="11"/>
    </row>
    <row r="14" spans="2:10" ht="23.45" customHeight="1" thickBot="1" x14ac:dyDescent="0.4">
      <c r="B14" s="122" t="s">
        <v>10</v>
      </c>
      <c r="C14" s="11"/>
      <c r="D14" s="125" t="s">
        <v>11</v>
      </c>
      <c r="E14" s="125"/>
      <c r="F14" s="125"/>
      <c r="G14" s="125"/>
      <c r="H14" s="11"/>
      <c r="I14" s="126" t="s">
        <v>122</v>
      </c>
      <c r="J14" s="126"/>
    </row>
    <row r="15" spans="2:10" ht="15.75" customHeight="1" thickBot="1" x14ac:dyDescent="0.4">
      <c r="B15" s="123"/>
      <c r="C15" s="11"/>
      <c r="D15" s="72"/>
      <c r="E15" s="72"/>
      <c r="F15" s="72"/>
      <c r="G15" s="72"/>
      <c r="H15" s="11"/>
      <c r="I15" s="72"/>
      <c r="J15" s="72"/>
    </row>
    <row r="16" spans="2:10" ht="63" customHeight="1" thickBot="1" x14ac:dyDescent="0.4">
      <c r="B16" s="124"/>
      <c r="C16" s="11"/>
      <c r="D16" s="73" t="s">
        <v>146</v>
      </c>
      <c r="E16" s="72" t="s">
        <v>12</v>
      </c>
      <c r="F16" s="74" t="s">
        <v>124</v>
      </c>
      <c r="G16" s="72" t="s">
        <v>13</v>
      </c>
      <c r="H16" s="11"/>
      <c r="I16" s="72" t="s">
        <v>14</v>
      </c>
      <c r="J16" s="72" t="s">
        <v>15</v>
      </c>
    </row>
    <row r="17" spans="1:19" ht="41.1" customHeight="1" x14ac:dyDescent="0.35">
      <c r="B17" s="76" t="s">
        <v>108</v>
      </c>
      <c r="C17" s="11"/>
      <c r="D17" s="77">
        <v>26663</v>
      </c>
      <c r="E17" s="78">
        <v>4223</v>
      </c>
      <c r="F17" s="77">
        <v>21869</v>
      </c>
      <c r="G17" s="77">
        <v>0</v>
      </c>
      <c r="H17" s="11"/>
      <c r="I17" s="79" t="s">
        <v>101</v>
      </c>
      <c r="J17" s="80" t="s">
        <v>98</v>
      </c>
    </row>
    <row r="18" spans="1:19" ht="42.95" customHeight="1" x14ac:dyDescent="0.35">
      <c r="B18" s="81" t="s">
        <v>109</v>
      </c>
      <c r="C18" s="11"/>
      <c r="D18" s="82">
        <v>3357</v>
      </c>
      <c r="E18" s="83">
        <v>3858</v>
      </c>
      <c r="F18" s="82">
        <v>0</v>
      </c>
      <c r="G18" s="82">
        <v>0</v>
      </c>
      <c r="H18" s="11"/>
      <c r="I18" s="84" t="s">
        <v>101</v>
      </c>
      <c r="J18" s="84" t="s">
        <v>98</v>
      </c>
    </row>
    <row r="19" spans="1:19" ht="41.1" customHeight="1" thickBot="1" x14ac:dyDescent="0.4">
      <c r="B19" s="81" t="s">
        <v>147</v>
      </c>
      <c r="C19" s="11"/>
      <c r="D19" s="82">
        <v>857740</v>
      </c>
      <c r="E19" s="83">
        <v>0</v>
      </c>
      <c r="F19" s="82">
        <v>0</v>
      </c>
      <c r="G19" s="82">
        <v>0</v>
      </c>
      <c r="H19" s="11"/>
      <c r="I19" s="84" t="s">
        <v>98</v>
      </c>
      <c r="J19" s="84" t="s">
        <v>98</v>
      </c>
      <c r="L19" s="97"/>
      <c r="M19" s="98"/>
    </row>
    <row r="20" spans="1:19" s="18" customFormat="1" ht="27.95" customHeight="1" thickBot="1" x14ac:dyDescent="0.4">
      <c r="A20" s="17"/>
      <c r="B20" s="85" t="s">
        <v>55</v>
      </c>
      <c r="C20" s="11"/>
      <c r="D20" s="86">
        <v>880760</v>
      </c>
      <c r="E20" s="86">
        <v>8081</v>
      </c>
      <c r="F20" s="86">
        <v>21869</v>
      </c>
      <c r="G20" s="86">
        <v>0</v>
      </c>
      <c r="H20" s="11"/>
      <c r="I20" s="99">
        <v>0</v>
      </c>
      <c r="J20" s="99">
        <v>0</v>
      </c>
      <c r="K20" s="98"/>
      <c r="L20" s="98"/>
      <c r="M20" s="98"/>
      <c r="N20" s="17"/>
      <c r="O20" s="19"/>
      <c r="P20" s="19"/>
      <c r="Q20" s="19"/>
      <c r="R20" s="19"/>
      <c r="S20" s="19"/>
    </row>
    <row r="21" spans="1:19" ht="5.45" customHeight="1" x14ac:dyDescent="0.35">
      <c r="B21" s="11"/>
      <c r="C21" s="11"/>
      <c r="D21" s="11"/>
      <c r="E21" s="11"/>
      <c r="F21" s="11"/>
      <c r="G21" s="11"/>
      <c r="H21" s="11"/>
      <c r="I21" s="11"/>
      <c r="J21" s="11"/>
    </row>
    <row r="22" spans="1:19" ht="18" x14ac:dyDescent="0.25">
      <c r="B22" s="101" t="s">
        <v>148</v>
      </c>
    </row>
    <row r="23" spans="1:19" ht="18" x14ac:dyDescent="0.25">
      <c r="B23" s="89" t="s">
        <v>126</v>
      </c>
      <c r="K23" s="1"/>
      <c r="L23" s="1"/>
      <c r="M23" s="1"/>
      <c r="N23" s="1"/>
      <c r="O23" s="1"/>
    </row>
    <row r="24" spans="1:19" ht="18" x14ac:dyDescent="0.25">
      <c r="B24" s="89" t="s">
        <v>149</v>
      </c>
      <c r="K24" s="1"/>
      <c r="L24" s="1"/>
      <c r="M24" s="1"/>
      <c r="N24" s="1"/>
      <c r="O24" s="1"/>
    </row>
    <row r="25" spans="1:19" ht="9.6" customHeight="1" x14ac:dyDescent="0.25"/>
    <row r="26" spans="1:19" ht="21" x14ac:dyDescent="0.35">
      <c r="B26" s="71" t="s">
        <v>58</v>
      </c>
      <c r="C26" s="11"/>
      <c r="D26" s="11"/>
      <c r="E26" s="11"/>
      <c r="F26" s="11"/>
      <c r="G26" s="11"/>
      <c r="H26" s="11"/>
      <c r="I26" s="11"/>
      <c r="J26" s="11"/>
    </row>
    <row r="27" spans="1:19" ht="258.60000000000002" customHeight="1" x14ac:dyDescent="0.25">
      <c r="B27" s="139" t="s">
        <v>110</v>
      </c>
      <c r="C27" s="139"/>
      <c r="D27" s="139"/>
      <c r="E27" s="139"/>
      <c r="F27" s="139"/>
      <c r="G27" s="139"/>
      <c r="H27" s="139"/>
      <c r="I27" s="139"/>
      <c r="J27" s="139"/>
    </row>
    <row r="28" spans="1:19" ht="18.75" x14ac:dyDescent="0.3">
      <c r="B28" s="16"/>
      <c r="C28" s="16"/>
      <c r="D28" s="16"/>
      <c r="E28" s="16"/>
      <c r="F28" s="16"/>
      <c r="G28" s="16"/>
      <c r="H28" s="16"/>
      <c r="I28" s="16"/>
      <c r="J28" s="16"/>
    </row>
  </sheetData>
  <mergeCells count="10">
    <mergeCell ref="B14:B16"/>
    <mergeCell ref="D14:G14"/>
    <mergeCell ref="I14:J14"/>
    <mergeCell ref="B27:J27"/>
    <mergeCell ref="B2:J2"/>
    <mergeCell ref="B3:J3"/>
    <mergeCell ref="B4:J4"/>
    <mergeCell ref="B7:J7"/>
    <mergeCell ref="B9:J9"/>
    <mergeCell ref="B11:J11"/>
  </mergeCells>
  <pageMargins left="0.7" right="0.7" top="0.75" bottom="0.75" header="0.3" footer="0.3"/>
  <pageSetup scale="57" orientation="portrait" r:id="rId1"/>
  <headerFooter>
    <oddHeader>&amp;L&amp;G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PMRT</vt:lpstr>
      <vt:lpstr>TERMINAL ILO</vt:lpstr>
      <vt:lpstr>PLANTA NINACACA</vt:lpstr>
      <vt:lpstr>PLANTA PUERTO MALDONADO</vt:lpstr>
      <vt:lpstr>LOTE 64</vt:lpstr>
      <vt:lpstr>LOTE 192</vt:lpstr>
      <vt:lpstr>'LOTE 192'!Área_de_impresión</vt:lpstr>
      <vt:lpstr>'LOTE 64'!Área_de_impresión</vt:lpstr>
      <vt:lpstr>'PLANTA NINACACA'!Área_de_impresión</vt:lpstr>
      <vt:lpstr>'PLANTA PUERTO MALDONADO'!Área_de_impresión</vt:lpstr>
      <vt:lpstr>PMRT!Área_de_impresión</vt:lpstr>
      <vt:lpstr>'TERMINAL ILO'!Área_de_impresión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2022-07-26T16:52:44Z</cp:lastPrinted>
  <dcterms:created xsi:type="dcterms:W3CDTF">2015-05-04T14:19:13Z</dcterms:created>
  <dcterms:modified xsi:type="dcterms:W3CDTF">2022-08-05T04:54:27Z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 Formatos II trimestre 2016.xlsx</vt:lpwstr>
  </property>
</Properties>
</file>