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cd5547406ef0f1d/Escritorio/ROSITA 2020/2023/"/>
    </mc:Choice>
  </mc:AlternateContent>
  <xr:revisionPtr revIDLastSave="0" documentId="8_{E68134AE-85DF-4983-ABB5-2F5245A431AD}" xr6:coauthVersionLast="47" xr6:coauthVersionMax="47" xr10:uidLastSave="{00000000-0000-0000-0000-000000000000}"/>
  <bookViews>
    <workbookView xWindow="-98" yWindow="-98" windowWidth="22695" windowHeight="14476" xr2:uid="{A5F6FED9-6770-486A-BF3F-2E7420896B82}"/>
  </bookViews>
  <sheets>
    <sheet name="RESULTADOS OPERATIVOS Y SSOMA" sheetId="1" r:id="rId1"/>
    <sheet name="0.1 T" sheetId="2" r:id="rId2"/>
  </sheets>
  <externalReferences>
    <externalReference r:id="rId3"/>
    <externalReference r:id="rId4"/>
  </externalReferences>
  <definedNames>
    <definedName name="_xlnm.Print_Area" localSheetId="1">'0.1 T'!$A$1:$G$181</definedName>
    <definedName name="_xlnm.Print_Area" localSheetId="0">'RESULTADOS OPERATIVOS Y SSOMA'!$A$1:$Q$84</definedName>
    <definedName name="FLOTA">[1]FLOTA!$B$3:$L$802</definedName>
    <definedName name="TABLA">[2]TABLAS!$J$3:$O$8</definedName>
    <definedName name="VFL_ABRIL">#REF!</definedName>
    <definedName name="VFL_AGOSTO">#REF!</definedName>
    <definedName name="VFL_DICIEMBRE">#REF!</definedName>
    <definedName name="VFL_ENERO">#REF!</definedName>
    <definedName name="VFL_FEBRERO">#REF!</definedName>
    <definedName name="VFL_JULIO">#REF!</definedName>
    <definedName name="VFL_JUNIO">#REF!</definedName>
    <definedName name="VFL_MARZO">#REF!</definedName>
    <definedName name="VFL_MAYO">#REF!</definedName>
    <definedName name="VFL_NOVIEMBRE">#REF!</definedName>
    <definedName name="VFL_OCTUBRE">#REF!</definedName>
    <definedName name="VFL_SEPTIEMBRE">#REF!</definedName>
    <definedName name="VT_ABRIL">#REF!</definedName>
    <definedName name="VT_AGOSTO">#REF!</definedName>
    <definedName name="VT_DICIEMBRE">#REF!</definedName>
    <definedName name="VT_FEBRERO">#REF!</definedName>
    <definedName name="VT_JULIO">#REF!</definedName>
    <definedName name="VT_JUNIO">#REF!</definedName>
    <definedName name="VT_MARZO">#REF!</definedName>
    <definedName name="VT_MAYO">#REF!</definedName>
    <definedName name="VT_NOVIEMBRE">#REF!</definedName>
    <definedName name="VT_OCTUBRE">#REF!</definedName>
    <definedName name="VT_SEPTIEMBR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4" i="1" l="1"/>
  <c r="E101" i="1"/>
  <c r="P55" i="1"/>
  <c r="O55" i="1"/>
  <c r="N55" i="1"/>
  <c r="M55" i="1"/>
  <c r="L55" i="1"/>
  <c r="K55" i="1"/>
  <c r="J55" i="1"/>
  <c r="I55" i="1"/>
  <c r="H55" i="1"/>
  <c r="G55" i="1"/>
  <c r="F55" i="1"/>
  <c r="E55" i="1"/>
  <c r="P54" i="1"/>
  <c r="O54" i="1"/>
  <c r="N54" i="1"/>
  <c r="M54" i="1"/>
  <c r="L54" i="1"/>
  <c r="K54" i="1"/>
  <c r="J54" i="1"/>
  <c r="I54" i="1"/>
  <c r="H54" i="1"/>
  <c r="G54" i="1"/>
  <c r="F54" i="1"/>
  <c r="E54" i="1"/>
  <c r="P53" i="1"/>
  <c r="O53" i="1"/>
  <c r="N53" i="1"/>
  <c r="M53" i="1"/>
  <c r="L53" i="1"/>
  <c r="K53" i="1"/>
  <c r="J53" i="1"/>
  <c r="I53" i="1"/>
  <c r="H53" i="1"/>
  <c r="G53" i="1"/>
  <c r="F53" i="1"/>
  <c r="E53" i="1"/>
  <c r="F103" i="1"/>
  <c r="G103" i="1"/>
  <c r="H103" i="1"/>
  <c r="I103" i="1"/>
  <c r="J103" i="1"/>
  <c r="K103" i="1"/>
  <c r="L103" i="1"/>
  <c r="M103" i="1"/>
  <c r="N103" i="1"/>
  <c r="O103" i="1"/>
  <c r="P103" i="1"/>
  <c r="E103" i="1"/>
  <c r="E93" i="1"/>
  <c r="E99" i="1"/>
  <c r="F99" i="1"/>
  <c r="G99" i="1"/>
  <c r="H99" i="1"/>
  <c r="I99" i="1"/>
  <c r="J99" i="1"/>
  <c r="K99" i="1"/>
  <c r="L99" i="1"/>
  <c r="M99" i="1"/>
  <c r="N99" i="1"/>
  <c r="O99" i="1"/>
  <c r="P99" i="1"/>
  <c r="E91" i="1"/>
  <c r="E96" i="1"/>
  <c r="F91" i="1"/>
  <c r="G91" i="1"/>
  <c r="H91" i="1"/>
  <c r="I91" i="1"/>
  <c r="J91" i="1"/>
  <c r="K91" i="1"/>
  <c r="L91" i="1"/>
  <c r="M91" i="1"/>
  <c r="N91" i="1"/>
  <c r="O91" i="1"/>
  <c r="P91" i="1"/>
  <c r="F87" i="1"/>
  <c r="G87" i="1"/>
  <c r="H87" i="1"/>
  <c r="I87" i="1"/>
  <c r="J87" i="1"/>
  <c r="K87" i="1"/>
  <c r="L87" i="1"/>
  <c r="M87" i="1"/>
  <c r="N87" i="1"/>
  <c r="O87" i="1"/>
  <c r="P87" i="1"/>
  <c r="E87" i="1"/>
  <c r="F52" i="1"/>
  <c r="N52" i="1"/>
  <c r="G52" i="1"/>
  <c r="I52" i="1"/>
  <c r="M52" i="1"/>
  <c r="O52" i="1"/>
  <c r="H52" i="1"/>
  <c r="P52" i="1"/>
  <c r="E52" i="1"/>
  <c r="J52" i="1"/>
  <c r="K52" i="1"/>
  <c r="L52" i="1"/>
  <c r="Q52" i="1"/>
  <c r="Q23" i="1"/>
  <c r="Q53" i="1"/>
  <c r="Q54" i="1"/>
  <c r="Q55" i="1"/>
  <c r="Q65" i="1"/>
  <c r="Q58" i="1"/>
  <c r="Q59" i="1"/>
  <c r="Q60" i="1"/>
  <c r="Q56" i="1"/>
  <c r="Q21" i="1"/>
  <c r="Q64" i="1"/>
  <c r="P79" i="1"/>
  <c r="O79" i="1"/>
  <c r="N79" i="1"/>
  <c r="M79" i="1"/>
  <c r="L79" i="1"/>
  <c r="K79" i="1"/>
  <c r="J79" i="1"/>
  <c r="I79" i="1"/>
  <c r="H79" i="1"/>
  <c r="G79" i="1"/>
  <c r="F79" i="1"/>
  <c r="E79" i="1"/>
  <c r="Q70" i="1"/>
  <c r="Q71" i="1"/>
  <c r="Q72" i="1"/>
  <c r="Q73" i="1"/>
  <c r="Q74" i="1"/>
  <c r="Q75" i="1"/>
  <c r="Q76" i="1"/>
  <c r="Q61" i="1"/>
  <c r="Q24" i="1"/>
  <c r="P47" i="1"/>
  <c r="P89" i="1"/>
  <c r="O47" i="1"/>
  <c r="O89" i="1"/>
  <c r="N47" i="1"/>
  <c r="N89" i="1"/>
  <c r="M47" i="1"/>
  <c r="M89" i="1"/>
  <c r="L47" i="1"/>
  <c r="L89" i="1"/>
  <c r="K47" i="1"/>
  <c r="K89" i="1"/>
  <c r="J47" i="1"/>
  <c r="J89" i="1"/>
  <c r="I47" i="1"/>
  <c r="I89" i="1"/>
  <c r="H47" i="1"/>
  <c r="H89" i="1"/>
  <c r="G47" i="1"/>
  <c r="G89" i="1"/>
  <c r="F47" i="1"/>
  <c r="F89" i="1"/>
  <c r="Q31" i="1"/>
  <c r="Q32" i="1"/>
  <c r="Q33" i="1"/>
  <c r="P38" i="1"/>
  <c r="P81" i="1"/>
  <c r="O38" i="1"/>
  <c r="O81" i="1"/>
  <c r="N38" i="1"/>
  <c r="N81" i="1"/>
  <c r="M38" i="1"/>
  <c r="M81" i="1"/>
  <c r="L38" i="1"/>
  <c r="L81" i="1"/>
  <c r="K38" i="1"/>
  <c r="K81" i="1"/>
  <c r="J38" i="1"/>
  <c r="J81" i="1"/>
  <c r="I38" i="1"/>
  <c r="I81" i="1"/>
  <c r="H38" i="1"/>
  <c r="H81" i="1"/>
  <c r="G38" i="1"/>
  <c r="G81" i="1"/>
  <c r="F38" i="1"/>
  <c r="F81" i="1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P96" i="1"/>
  <c r="O96" i="1"/>
  <c r="N96" i="1"/>
  <c r="M96" i="1"/>
  <c r="L96" i="1"/>
  <c r="K96" i="1"/>
  <c r="J96" i="1"/>
  <c r="I96" i="1"/>
  <c r="H96" i="1"/>
  <c r="G96" i="1"/>
  <c r="F96" i="1"/>
  <c r="P93" i="1"/>
  <c r="O93" i="1"/>
  <c r="N93" i="1"/>
  <c r="M93" i="1"/>
  <c r="L93" i="1"/>
  <c r="K93" i="1"/>
  <c r="J93" i="1"/>
  <c r="I93" i="1"/>
  <c r="H93" i="1"/>
  <c r="G93" i="1"/>
  <c r="F93" i="1"/>
  <c r="Q84" i="1"/>
  <c r="Q83" i="1"/>
  <c r="Q82" i="1"/>
  <c r="Q77" i="1"/>
  <c r="Q69" i="1"/>
  <c r="Q68" i="1"/>
  <c r="Q67" i="1"/>
  <c r="Q63" i="1"/>
  <c r="Q50" i="1"/>
  <c r="Q49" i="1"/>
  <c r="Q48" i="1"/>
  <c r="Q87" i="1"/>
  <c r="Q37" i="1"/>
  <c r="Q36" i="1"/>
  <c r="Q35" i="1"/>
  <c r="Q30" i="1"/>
  <c r="Q29" i="1"/>
  <c r="Q28" i="1"/>
  <c r="Q27" i="1"/>
  <c r="Q22" i="1"/>
  <c r="Q20" i="1"/>
  <c r="Q93" i="1"/>
  <c r="E38" i="1"/>
  <c r="E81" i="1"/>
  <c r="G101" i="1"/>
  <c r="H101" i="1"/>
  <c r="L101" i="1"/>
  <c r="P101" i="1"/>
  <c r="J101" i="1"/>
  <c r="N101" i="1"/>
  <c r="F101" i="1"/>
  <c r="K101" i="1"/>
  <c r="O101" i="1"/>
  <c r="I101" i="1"/>
  <c r="M101" i="1"/>
  <c r="Q45" i="1"/>
  <c r="E47" i="1"/>
  <c r="E89" i="1"/>
  <c r="Q46" i="1"/>
  <c r="Q44" i="1"/>
  <c r="Q39" i="1"/>
  <c r="Q42" i="1"/>
  <c r="Q43" i="1"/>
  <c r="Q26" i="1"/>
  <c r="Q40" i="1"/>
  <c r="Q41" i="1"/>
  <c r="Q79" i="1"/>
  <c r="Q62" i="1"/>
  <c r="Q96" i="1"/>
  <c r="Q38" i="1"/>
  <c r="Q81" i="1"/>
  <c r="Q103" i="1"/>
  <c r="Q91" i="1"/>
  <c r="Q99" i="1"/>
  <c r="F78" i="1"/>
  <c r="F80" i="1"/>
  <c r="P78" i="1"/>
  <c r="P80" i="1"/>
  <c r="L78" i="1"/>
  <c r="L80" i="1"/>
  <c r="N78" i="1"/>
  <c r="N80" i="1"/>
  <c r="K78" i="1"/>
  <c r="K80" i="1"/>
  <c r="H78" i="1"/>
  <c r="H80" i="1"/>
  <c r="J78" i="1"/>
  <c r="J80" i="1"/>
  <c r="M78" i="1"/>
  <c r="M80" i="1"/>
  <c r="I78" i="1"/>
  <c r="I80" i="1"/>
  <c r="G78" i="1"/>
  <c r="G80" i="1"/>
  <c r="O78" i="1"/>
  <c r="O80" i="1"/>
  <c r="Q47" i="1"/>
  <c r="Q89" i="1"/>
  <c r="Q25" i="1"/>
  <c r="E78" i="1"/>
  <c r="E80" i="1"/>
  <c r="Q57" i="1"/>
  <c r="Q101" i="1"/>
  <c r="Q105" i="1"/>
  <c r="Q78" i="1"/>
  <c r="Q80" i="1"/>
</calcChain>
</file>

<file path=xl/sharedStrings.xml><?xml version="1.0" encoding="utf-8"?>
<sst xmlns="http://schemas.openxmlformats.org/spreadsheetml/2006/main" count="531" uniqueCount="199">
  <si>
    <t xml:space="preserve">FECHA: </t>
  </si>
  <si>
    <t>N° DE REPORTE:</t>
  </si>
  <si>
    <t xml:space="preserve">INFORMACIÓN GENERAL DEL CONTRATO </t>
  </si>
  <si>
    <t>N° OTT/N° CONTRATO/N° DE CARTA:</t>
  </si>
  <si>
    <t>VIGENCIA DEL CONTRATO/OTT</t>
  </si>
  <si>
    <t>DESDE:</t>
  </si>
  <si>
    <t>HASTA:</t>
  </si>
  <si>
    <t>NOMBRE DEL SERVICIO U OBRA:</t>
  </si>
  <si>
    <t xml:space="preserve">RAZÓN SOCIAL DEL CONTRATISTA: </t>
  </si>
  <si>
    <t>RUC:</t>
  </si>
  <si>
    <t>RESPONSABLE DEL CONTRATISTA:</t>
  </si>
  <si>
    <t>CARGO:</t>
  </si>
  <si>
    <t>DOMICILIO LEGAL DE LA EMPRESA CONTRATISTA:</t>
  </si>
  <si>
    <t>PERIODO DEL REPORTE</t>
  </si>
  <si>
    <t xml:space="preserve">DESDE: </t>
  </si>
  <si>
    <t>N° DE TRABAJADORES EN EL PERIODO DE REPORTE</t>
  </si>
  <si>
    <t>INSTALACIÓN DE PETROPERÚ:</t>
  </si>
  <si>
    <t>PRODUCTOS TRANSPORTADOS 
(DE ACUERDO A CONTRATO):</t>
  </si>
  <si>
    <t>ADMINISTRADOR DE CONTRATO DE PETROPERÚ S.A.:</t>
  </si>
  <si>
    <t>OPERACIÓN (NORTE-ORIENTE/CENTRO-ORIENTE/SUR-ORIENTE)</t>
  </si>
  <si>
    <t>REPORTE DE RESULTADOS DEL MES/ACUMULADO</t>
  </si>
  <si>
    <t xml:space="preserve">DESCRIPCIÓN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</si>
  <si>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</si>
  <si>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</si>
  <si>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</si>
  <si>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</si>
  <si>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</si>
  <si>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</si>
  <si>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</si>
  <si>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</si>
  <si>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</si>
  <si>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</si>
  <si>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</si>
  <si>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</si>
  <si>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ACUM</t>
  </si>
  <si>
    <t>1.-RESULTADOS GESTIÓN OPERATIVA</t>
  </si>
  <si>
    <t>OPERATIVOS</t>
  </si>
  <si>
    <t>N° de viajes efectuados:</t>
  </si>
  <si>
    <t>N° de días de stand by (descarga):</t>
  </si>
  <si>
    <r>
      <rPr>
        <b/>
        <sz val="8"/>
        <rFont val="Arial Narrow"/>
        <family val="2"/>
      </rPr>
      <t xml:space="preserve">Peso (10)
Trangresiones por excesos de velocidad "Faltas muy graves" </t>
    </r>
    <r>
      <rPr>
        <sz val="8"/>
        <rFont val="Arial Narrow"/>
        <family val="2"/>
      </rPr>
      <t xml:space="preserve">
 (Exceder &gt;1 km/h en curvas críticas):</t>
    </r>
  </si>
  <si>
    <t>MANTENIMIENTO</t>
  </si>
  <si>
    <t xml:space="preserve">% de cumplimiento del Plan de Mantenimiento Preventivo </t>
  </si>
  <si>
    <t xml:space="preserve">N° de mantenimientos correctivos efectuados </t>
  </si>
  <si>
    <t>Tránsito:</t>
  </si>
  <si>
    <t xml:space="preserve">2.-RESULTADOS GESTIÓN AMBIENTE, SEGURIDAD Y SALUD OCUPACIONAL </t>
  </si>
  <si>
    <r>
      <t xml:space="preserve">N° de horas hombre en formación HSE de los conductores programados en el servicio (inducción y capacitación superior a 1 hora y con evaluación con nota superior a 14) 
</t>
    </r>
    <r>
      <rPr>
        <b/>
        <sz val="9"/>
        <color theme="1"/>
        <rFont val="Arial Narrow"/>
        <family val="2"/>
      </rPr>
      <t>(campo validado por el Administrador de Contrato)</t>
    </r>
    <r>
      <rPr>
        <sz val="9"/>
        <color theme="1"/>
        <rFont val="Arial Narrow"/>
        <family val="2"/>
      </rPr>
      <t>:</t>
    </r>
  </si>
  <si>
    <t>N° de fallas operacionales detectadas:</t>
  </si>
  <si>
    <t>REPORTE DE INDICADORES REACTIVOS (INCIDENTES, ACCIDENTES Y EMERGENCIAS OPERATIVAS Y AMBIENTALES)</t>
  </si>
  <si>
    <t xml:space="preserve">SEGURIDAD 
PATRIMONIAL </t>
  </si>
  <si>
    <t>Propiedad de PETROPERÚ S.A.</t>
  </si>
  <si>
    <t>N° de eventos reportados por presunción de hurto de combustible:</t>
  </si>
  <si>
    <t>N° de eventos reportados por hurto de combustible con denuncia Policial/Informe de Irregularidad u otro Informe sustentario:</t>
  </si>
  <si>
    <t>Propiedad de la Empresa Contratista</t>
  </si>
  <si>
    <t>N° de eventos reportados por hurto a la  Unidad (camión-cisterna)/tanque de consumo):</t>
  </si>
  <si>
    <t>RESULTADO DE DE INDICADORES DE DESEMPEÑO</t>
  </si>
  <si>
    <t>INDICADORES OPERATIVOS</t>
  </si>
  <si>
    <t>Objetivo 1: Asegurar la oportuna disponibilidad de producto en el destino</t>
  </si>
  <si>
    <t>Indicador 1 (I1)</t>
  </si>
  <si>
    <t xml:space="preserve">% de cumplimiento de mantenimientos preventivos de acuerdo a los señalados en los TR/CT </t>
  </si>
  <si>
    <t>Meta 1 (M1)</t>
  </si>
  <si>
    <t>Indicador 2 (I2)</t>
  </si>
  <si>
    <t xml:space="preserve">% de cumplimiento de la hoja de ruta </t>
  </si>
  <si>
    <t>Meta 2 (M2)</t>
  </si>
  <si>
    <t>Indicador 3 (I3)</t>
  </si>
  <si>
    <t>% de variaciones en tránsito</t>
  </si>
  <si>
    <t>Meta 3 (M3)</t>
  </si>
  <si>
    <t>Indicador 4 (I4)</t>
  </si>
  <si>
    <t>% cumplimiento de la programación de unidades</t>
  </si>
  <si>
    <t>Meta 4 (M4)</t>
  </si>
  <si>
    <t>INDICADORES DE AMBIENTE, SEGURIDAD Y 
 SALUD OCUPACIONAL</t>
  </si>
  <si>
    <t>Objetivo 2: Mejorar las competencias del Personal en QHSSE</t>
  </si>
  <si>
    <t>Indicador 5 (I5)</t>
  </si>
  <si>
    <t xml:space="preserve"> Horas hombres formación</t>
  </si>
  <si>
    <t>Meta 5 (M5)</t>
  </si>
  <si>
    <t>5 horas por conductor programado</t>
  </si>
  <si>
    <t xml:space="preserve">Objetivo 3: Reducir los incidentes, accidentes  o emergencias ambientales </t>
  </si>
  <si>
    <t>Indicador 6 (I6)</t>
  </si>
  <si>
    <t>Meta 6 (M6)</t>
  </si>
  <si>
    <t>Indicador 7 (I7)</t>
  </si>
  <si>
    <t>Meta 7 (M7)</t>
  </si>
  <si>
    <t>Indicador 8 (I8)</t>
  </si>
  <si>
    <t>% de reporte de actos y condiciones subestándares por persona</t>
  </si>
  <si>
    <t>Meta 8 (M8)</t>
  </si>
  <si>
    <t xml:space="preserve">2 por conductor al mes </t>
  </si>
  <si>
    <t>PUNTAJE FINAL</t>
  </si>
  <si>
    <t>MES</t>
  </si>
  <si>
    <t>N° DE VIAJES</t>
  </si>
  <si>
    <t>RUTA</t>
  </si>
  <si>
    <t>ORIGEN</t>
  </si>
  <si>
    <t xml:space="preserve">DESTINO </t>
  </si>
  <si>
    <t>KILÓMETROS HOJA DE RUTA</t>
  </si>
  <si>
    <t>TOTAL KILÓMETROS</t>
  </si>
  <si>
    <t>ENERO</t>
  </si>
  <si>
    <t>RUTA 1</t>
  </si>
  <si>
    <t>RUTA 2</t>
  </si>
  <si>
    <t>RUTA 3</t>
  </si>
  <si>
    <t>RUTA 4</t>
  </si>
  <si>
    <t>RUTA 5</t>
  </si>
  <si>
    <t>RUTA 6</t>
  </si>
  <si>
    <t>RUTA 7</t>
  </si>
  <si>
    <t>RUTA 8</t>
  </si>
  <si>
    <t>RUTA 9</t>
  </si>
  <si>
    <t>RUTA 10</t>
  </si>
  <si>
    <t>RUTA 11</t>
  </si>
  <si>
    <t>RUTA 12</t>
  </si>
  <si>
    <t>RUTA 13</t>
  </si>
  <si>
    <t>RUTA 14</t>
  </si>
  <si>
    <t>RUTA 15</t>
  </si>
  <si>
    <t>FEBRERO</t>
  </si>
  <si>
    <t>MARZO</t>
  </si>
  <si>
    <t>ABRIL</t>
  </si>
  <si>
    <t>MAYO</t>
  </si>
  <si>
    <t xml:space="preserve">JUNIO </t>
  </si>
  <si>
    <t>JUNIO</t>
  </si>
  <si>
    <t xml:space="preserve">JULIO </t>
  </si>
  <si>
    <t>JULIO</t>
  </si>
  <si>
    <t>AGOSTO</t>
  </si>
  <si>
    <t>SEPTIEMBRE</t>
  </si>
  <si>
    <t>OCTUBRE</t>
  </si>
  <si>
    <t>NOVIEMBRE</t>
  </si>
  <si>
    <t xml:space="preserve">DICIEMBRE </t>
  </si>
  <si>
    <t>DICIEMBRE</t>
  </si>
  <si>
    <t xml:space="preserve">RUTA PRINCIPAL: </t>
  </si>
  <si>
    <t xml:space="preserve">N° de días trabajados: </t>
  </si>
  <si>
    <t>Horas de Capacitación en Seguridad (por parte del contratista):</t>
  </si>
  <si>
    <t>Horas en inducción de Ambiente, Seguridad y Salud Ocupacional (por parte del Contratista):</t>
  </si>
  <si>
    <t>Horas de Capacitación Ambiental (por parte del contratista):</t>
  </si>
  <si>
    <t>Horas de Capacitación en Salud Ocupacional(por parte del contratista):</t>
  </si>
  <si>
    <t>Nº de Reporte de Incidentes (Casi Accidentes):</t>
  </si>
  <si>
    <t>Nº de Reporte de Incidentes Peligrosos:</t>
  </si>
  <si>
    <t>Nº de eventos con atención de Primeros Auxilios (PA):</t>
  </si>
  <si>
    <t>Nº de Accidentes con tiempo perdido (ATP):</t>
  </si>
  <si>
    <t>Nº Accidentes Fatales (AF):</t>
  </si>
  <si>
    <t>Nº Accidentes de transito:</t>
  </si>
  <si>
    <t>Nº Accidentes con daño a la propiedad:</t>
  </si>
  <si>
    <t>Nº Accidentes con daño al ambiente:</t>
  </si>
  <si>
    <t>Nº de atenciones de salud por enfermedad común:</t>
  </si>
  <si>
    <t>Dias perdidos por accidente:</t>
  </si>
  <si>
    <t>Indice de Frecuencia (IF):</t>
  </si>
  <si>
    <t>Indice de Severidad (IS):</t>
  </si>
  <si>
    <t>Índice de Accidentabilidad (IA):</t>
  </si>
  <si>
    <t>Índice de Frecuencia de incidentes de Transporte</t>
  </si>
  <si>
    <t>AMBIENTE, SEGURIDAD Y SALUD OCUPACIONAL</t>
  </si>
  <si>
    <t>Nº de No conformidades por auditoría interna / externa:</t>
  </si>
  <si>
    <t>APOYO</t>
  </si>
  <si>
    <t>PERMANENTE</t>
  </si>
  <si>
    <t>N° de conductores programados en el servicio que han reportado 2 actos o condiciones subestándares al mes:</t>
  </si>
  <si>
    <t>CADENA DE SUMINOSTRO/DISTRIBUCIÓN/
OFICINA PRINCIPAL/PLANTAS/TERMINALES/REFINERÍA</t>
  </si>
  <si>
    <t>Nº de actos inseguros detectados:</t>
  </si>
  <si>
    <t>Nº de condiciones inseguras detectadas:</t>
  </si>
  <si>
    <t>Nº de comportamientos seguros detectados:</t>
  </si>
  <si>
    <t xml:space="preserve">% Cumplimiento de Liderazgo Visible: </t>
  </si>
  <si>
    <t>Nº de accidentes con Atención Medica (AM):</t>
  </si>
  <si>
    <t>% Liderazgo visible</t>
  </si>
  <si>
    <t xml:space="preserve">8%, del número de viajes </t>
  </si>
  <si>
    <t>% de cumplimiento del PAASA 
"Programa Anual Ambiente Seguridad y Salud para Contratistas"</t>
  </si>
  <si>
    <t xml:space="preserve">% Cumplimiento del Programa Anual de Actividades  en Ambiente , Seguridad y Salud Ocupacional para Contratistas "PASSA":  </t>
  </si>
  <si>
    <t>N° de supervisores asignado al servicio:</t>
  </si>
  <si>
    <r>
      <t xml:space="preserve">N° de conductores permanentes  </t>
    </r>
    <r>
      <rPr>
        <b/>
        <sz val="9"/>
        <color theme="1"/>
        <rFont val="Arial Narrow"/>
        <family val="2"/>
      </rPr>
      <t>(campo validado por el Administrador de Contrato):</t>
    </r>
  </si>
  <si>
    <r>
      <t xml:space="preserve">N° de conductores de apoyo  </t>
    </r>
    <r>
      <rPr>
        <b/>
        <sz val="9"/>
        <color theme="1"/>
        <rFont val="Arial Narrow"/>
        <family val="2"/>
      </rPr>
      <t>(campo validado por el Administrador de Contrato):</t>
    </r>
  </si>
  <si>
    <t>N° de horas hombre trabajadas (de acuerdo a la Jornada laboral o ruster):</t>
  </si>
  <si>
    <r>
      <t xml:space="preserve">Volumen transportado a 60°(en galones)  
</t>
    </r>
    <r>
      <rPr>
        <b/>
        <sz val="9"/>
        <color theme="1"/>
        <rFont val="Arial Narrow"/>
        <family val="2"/>
      </rPr>
      <t>(campo validado por el Administrador de Contrato):</t>
    </r>
  </si>
  <si>
    <r>
      <t>Variación fuera del límite permisible (en galones)
(</t>
    </r>
    <r>
      <rPr>
        <b/>
        <sz val="9"/>
        <color theme="1"/>
        <rFont val="Arial Narrow"/>
        <family val="2"/>
      </rPr>
      <t>campo validado por el Administrador de Contrato</t>
    </r>
    <r>
      <rPr>
        <sz val="9"/>
        <color theme="1"/>
        <rFont val="Arial Narrow"/>
        <family val="2"/>
      </rPr>
      <t>):</t>
    </r>
  </si>
  <si>
    <r>
      <t>Tiempo Total programado de viaje, incluye las paradas (en horas).
(</t>
    </r>
    <r>
      <rPr>
        <b/>
        <sz val="9"/>
        <color theme="1"/>
        <rFont val="Arial Narrow"/>
        <family val="2"/>
      </rPr>
      <t>campo validado por el Administrador de Contrato</t>
    </r>
    <r>
      <rPr>
        <sz val="9"/>
        <color theme="1"/>
        <rFont val="Arial Narrow"/>
        <family val="2"/>
      </rPr>
      <t>):</t>
    </r>
  </si>
  <si>
    <r>
      <t>Tiempo Total realizado del viaje, incluye las paradas (en horas).
(</t>
    </r>
    <r>
      <rPr>
        <b/>
        <sz val="9"/>
        <color theme="1"/>
        <rFont val="Arial Narrow"/>
        <family val="2"/>
      </rPr>
      <t>campo validado por el Administrador de Contrato</t>
    </r>
    <r>
      <rPr>
        <sz val="9"/>
        <color theme="1"/>
        <rFont val="Arial Narrow"/>
        <family val="2"/>
      </rPr>
      <t>):</t>
    </r>
  </si>
  <si>
    <r>
      <rPr>
        <b/>
        <sz val="8"/>
        <rFont val="Arial Narrow"/>
        <family val="2"/>
      </rPr>
      <t xml:space="preserve">Peso (20)
Trangresiones por "Faltas críticas"
</t>
    </r>
    <r>
      <rPr>
        <sz val="8"/>
        <rFont val="Arial Narrow"/>
        <family val="2"/>
      </rPr>
      <t xml:space="preserve"> (&gt; 70 km/h) * Legal:</t>
    </r>
  </si>
  <si>
    <r>
      <rPr>
        <b/>
        <sz val="8"/>
        <rFont val="Arial Narrow"/>
        <family val="2"/>
      </rPr>
      <t>Peso (15)</t>
    </r>
    <r>
      <rPr>
        <sz val="8"/>
        <rFont val="Arial Narrow"/>
        <family val="2"/>
      </rPr>
      <t xml:space="preserve">
</t>
    </r>
    <r>
      <rPr>
        <b/>
        <sz val="8"/>
        <rFont val="Arial Narrow"/>
        <family val="2"/>
      </rPr>
      <t>Trangresiones por paradas no permitidas o no establecidas en la hoja de ruta</t>
    </r>
    <r>
      <rPr>
        <sz val="8"/>
        <rFont val="Arial Narrow"/>
        <family val="2"/>
      </rPr>
      <t>; 
expresado en la unidad de medida que reporta el GPS (minutos, segundos, ect.):</t>
    </r>
  </si>
  <si>
    <r>
      <rPr>
        <b/>
        <sz val="8"/>
        <rFont val="Arial Narrow"/>
        <family val="2"/>
      </rPr>
      <t>Peso (1)</t>
    </r>
    <r>
      <rPr>
        <sz val="8"/>
        <rFont val="Arial Narrow"/>
        <family val="2"/>
      </rPr>
      <t xml:space="preserve">
</t>
    </r>
    <r>
      <rPr>
        <b/>
        <sz val="8"/>
        <rFont val="Arial Narrow"/>
        <family val="2"/>
      </rPr>
      <t>Transgresiones por incumplimiento de paradas técnicas o pausas activas</t>
    </r>
    <r>
      <rPr>
        <sz val="8"/>
        <rFont val="Arial Narrow"/>
        <family val="2"/>
      </rPr>
      <t>; 
expresada en la unidad de medida que reporta el GPS  (minutos, segundos, etc.):</t>
    </r>
  </si>
  <si>
    <r>
      <rPr>
        <b/>
        <sz val="8"/>
        <rFont val="Arial Narrow"/>
        <family val="2"/>
      </rPr>
      <t>Peso (1)</t>
    </r>
    <r>
      <rPr>
        <sz val="8"/>
        <rFont val="Arial Narrow"/>
        <family val="2"/>
      </rPr>
      <t xml:space="preserve">
</t>
    </r>
    <r>
      <rPr>
        <b/>
        <sz val="8"/>
        <rFont val="Arial Narrow"/>
        <family val="2"/>
      </rPr>
      <t>Trangresiones por manejo fuera de horario</t>
    </r>
    <r>
      <rPr>
        <sz val="8"/>
        <rFont val="Arial Narrow"/>
        <family val="2"/>
      </rPr>
      <t xml:space="preserve"> 
sin autorización; expresado en la unidad de medida que reporta el GPS (minutos, segundos, etc.):</t>
    </r>
  </si>
  <si>
    <r>
      <t xml:space="preserve">El tiempo de manejo establecido en la hoja de ruta
 </t>
    </r>
    <r>
      <rPr>
        <sz val="8"/>
        <rFont val="Arial Narrow"/>
        <family val="2"/>
      </rPr>
      <t>expresado en la unidad de medida del GPS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(minutos, segundos, etc.)</t>
    </r>
  </si>
  <si>
    <r>
      <t xml:space="preserve">N° de requerimientos de unidades solicitadas  
</t>
    </r>
    <r>
      <rPr>
        <b/>
        <sz val="9"/>
        <rFont val="Arial Narrow"/>
        <family val="2"/>
      </rPr>
      <t>(campo validado por el Administrador de Contrato)</t>
    </r>
    <r>
      <rPr>
        <sz val="9"/>
        <rFont val="Arial Narrow"/>
        <family val="2"/>
      </rPr>
      <t>:</t>
    </r>
  </si>
  <si>
    <r>
      <t xml:space="preserve">N° de requerimientos de unidades programadas
</t>
    </r>
    <r>
      <rPr>
        <b/>
        <sz val="9"/>
        <rFont val="Arial Narrow"/>
        <family val="2"/>
      </rPr>
      <t>(campo validado por el Administrador de Contrato)</t>
    </r>
    <r>
      <rPr>
        <sz val="9"/>
        <rFont val="Arial Narrow"/>
        <family val="2"/>
      </rPr>
      <t>:</t>
    </r>
  </si>
  <si>
    <t xml:space="preserve">N° de unidades que han prestado servicio: </t>
  </si>
  <si>
    <r>
      <t xml:space="preserve">N°de unidades despachadas por las Plantas
</t>
    </r>
    <r>
      <rPr>
        <b/>
        <sz val="9"/>
        <rFont val="Arial Narrow"/>
        <family val="2"/>
      </rPr>
      <t>(Campo validado por el Administrador de Contrato)</t>
    </r>
    <r>
      <rPr>
        <sz val="9"/>
        <rFont val="Arial Narrow"/>
        <family val="2"/>
      </rPr>
      <t>:</t>
    </r>
  </si>
  <si>
    <r>
      <t xml:space="preserve">N° de unidades devueltas por las Plantas
</t>
    </r>
    <r>
      <rPr>
        <b/>
        <sz val="9"/>
        <rFont val="Arial Narrow"/>
        <family val="2"/>
      </rPr>
      <t>(Campo validado por el Administrador de Contrato)</t>
    </r>
    <r>
      <rPr>
        <sz val="9"/>
        <rFont val="Arial Narrow"/>
        <family val="2"/>
      </rPr>
      <t>:</t>
    </r>
  </si>
  <si>
    <r>
      <rPr>
        <sz val="9"/>
        <color theme="1"/>
        <rFont val="Arial Narrow"/>
        <family val="2"/>
      </rPr>
      <t>Distancia recorrida en kilómetros</t>
    </r>
    <r>
      <rPr>
        <b/>
        <sz val="9"/>
        <color theme="1"/>
        <rFont val="Arial Narrow"/>
        <family val="2"/>
      </rPr>
      <t xml:space="preserve">
 (campo validado por el Administrador de Contrato):</t>
    </r>
  </si>
  <si>
    <r>
      <rPr>
        <b/>
        <sz val="8"/>
        <rFont val="Arial Narrow"/>
        <family val="2"/>
      </rPr>
      <t>Peso (1)</t>
    </r>
    <r>
      <rPr>
        <sz val="8"/>
        <rFont val="Arial Narrow"/>
        <family val="2"/>
      </rPr>
      <t xml:space="preserve">
</t>
    </r>
    <r>
      <rPr>
        <b/>
        <sz val="8"/>
        <rFont val="Arial Narrow"/>
        <family val="2"/>
      </rPr>
      <t>Trangresiones por excesos de velocidad "Faltas leves"</t>
    </r>
    <r>
      <rPr>
        <sz val="8"/>
        <rFont val="Arial Narrow"/>
        <family val="2"/>
      </rPr>
      <t xml:space="preserve"> 
&lt; 70 km/h (Exceder 1-5 km/h):</t>
    </r>
  </si>
  <si>
    <r>
      <rPr>
        <b/>
        <sz val="8"/>
        <rFont val="Arial Narrow"/>
        <family val="2"/>
      </rPr>
      <t>Peso (3)</t>
    </r>
    <r>
      <rPr>
        <sz val="8"/>
        <rFont val="Arial Narrow"/>
        <family val="2"/>
      </rPr>
      <t xml:space="preserve">
</t>
    </r>
    <r>
      <rPr>
        <b/>
        <sz val="8"/>
        <rFont val="Arial Narrow"/>
        <family val="2"/>
      </rPr>
      <t xml:space="preserve">Trangresiones por excesos de velocidad "Faltas moderadas"
</t>
    </r>
    <r>
      <rPr>
        <sz val="8"/>
        <rFont val="Arial Narrow"/>
        <family val="2"/>
      </rPr>
      <t xml:space="preserve">&lt; 70 km/h (Exceder 6-9 km/h): </t>
    </r>
  </si>
  <si>
    <r>
      <rPr>
        <b/>
        <sz val="8"/>
        <rFont val="Arial Narrow"/>
        <family val="2"/>
      </rPr>
      <t>Peso (5)</t>
    </r>
    <r>
      <rPr>
        <sz val="8"/>
        <rFont val="Arial Narrow"/>
        <family val="2"/>
      </rPr>
      <t xml:space="preserve">
</t>
    </r>
    <r>
      <rPr>
        <b/>
        <sz val="8"/>
        <rFont val="Arial Narrow"/>
        <family val="2"/>
      </rPr>
      <t>Trangresiones por excesos de velocidad "Faltas graves"</t>
    </r>
    <r>
      <rPr>
        <sz val="8"/>
        <rFont val="Arial Narrow"/>
        <family val="2"/>
      </rPr>
      <t xml:space="preserve"> 
&lt;70 km/h (Exceder &gt; 10 km/h):</t>
    </r>
  </si>
  <si>
    <t>En base:</t>
  </si>
  <si>
    <t>REPORTE DE RESULTADOS OPERATIVOS Y SSOMA 
CATEGORÍA C</t>
  </si>
  <si>
    <t>Variación total en tránsito (dentro y fuera de los límites en galones) 
(campo validado por el Administrador de Contrato):</t>
  </si>
  <si>
    <t>Volumen transportado (en galones) 
(campo validado por el Administrador de Contrato):</t>
  </si>
  <si>
    <t>VELOCIDAD</t>
  </si>
  <si>
    <t>01-2022</t>
  </si>
  <si>
    <t>02-2022</t>
  </si>
  <si>
    <t>03-2022</t>
  </si>
  <si>
    <t>04-2022</t>
  </si>
  <si>
    <t>05-2022</t>
  </si>
  <si>
    <t>06-2022</t>
  </si>
  <si>
    <t>07-2022</t>
  </si>
  <si>
    <t>08-2022</t>
  </si>
  <si>
    <t>09-2022</t>
  </si>
  <si>
    <t>10-2022</t>
  </si>
  <si>
    <t>11-2022</t>
  </si>
  <si>
    <t>12-2022</t>
  </si>
  <si>
    <t>Nº de No conformidades Sunafil/Osinergmin/OEFA:</t>
  </si>
  <si>
    <t>-</t>
  </si>
  <si>
    <t>AV S/N 230 CUSCO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</si>
</sst>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###"/>
    <numFmt numFmtId="165" formatCode="0.0#######"/>
    <numFmt numFmtId="166" formatCode="_ * #,##0.00_ ;_ * \-#,##0.00_ ;_ * &quot;-&quot;??_ ;_ @_ "/>
    <numFmt numFmtId="167" formatCode="0.0#"/>
  </numFmts>
  <fonts count="18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18"/>
      <color rgb="FF0070C0"/>
      <name val="Arial Narrow"/>
      <family val="2"/>
    </font>
    <font>
      <b/>
      <sz val="9"/>
      <color theme="1"/>
      <name val="Arial Narrow"/>
      <family val="2"/>
    </font>
    <font>
      <b/>
      <sz val="9"/>
      <color theme="0"/>
      <name val="Arial Narrow"/>
      <family val="2"/>
    </font>
    <font>
      <b/>
      <sz val="9"/>
      <name val="Arial Narrow"/>
      <family val="2"/>
    </font>
    <font>
      <b/>
      <sz val="11"/>
      <color theme="0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color rgb="FF002060"/>
      <name val="Arial Narrow"/>
      <family val="2"/>
    </font>
    <font>
      <b/>
      <i/>
      <sz val="9"/>
      <color rgb="FF002060"/>
      <name val="Arial Narrow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b/>
      <sz val="10"/>
      <color theme="0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5" fillId="0" borderId="0"/>
    <xf numFmtId="9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6" fillId="0" borderId="0"/>
    <xf numFmtId="0" fontId="16" fillId="0" borderId="0"/>
  </cellStyleXfs>
  <cellXfs count="259">
    <xf numFmtId="0" fontId="0" fillId="0" borderId="0" xfId="0"/>
    <xf numFmtId="0" fontId="5" fillId="3" borderId="35" xfId="0" applyFont="1" applyFill="1" applyBorder="1" applyAlignment="1" applyProtection="1">
      <alignment horizontal="center" vertical="center" wrapText="1"/>
      <protection hidden="1"/>
    </xf>
    <xf numFmtId="0" fontId="5" fillId="3" borderId="36" xfId="0" applyFont="1" applyFill="1" applyBorder="1" applyAlignment="1" applyProtection="1">
      <alignment horizontal="center" vertical="center" wrapText="1"/>
      <protection hidden="1"/>
    </xf>
    <xf numFmtId="0" fontId="5" fillId="3" borderId="37" xfId="0" applyFont="1" applyFill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39" xfId="0" applyFont="1" applyBorder="1" applyAlignment="1" applyProtection="1">
      <alignment horizontal="center" vertical="center"/>
      <protection hidden="1"/>
    </xf>
    <xf numFmtId="0" fontId="5" fillId="2" borderId="22" xfId="0" applyFont="1" applyFill="1" applyBorder="1" applyAlignment="1" applyProtection="1">
      <alignment horizontal="center" vertical="center" wrapText="1"/>
      <protection locked="0"/>
    </xf>
    <xf numFmtId="0" fontId="5" fillId="2" borderId="41" xfId="0" applyFont="1" applyFill="1" applyBorder="1" applyAlignment="1" applyProtection="1">
      <alignment horizontal="center" vertical="center"/>
      <protection hidden="1"/>
    </xf>
    <xf numFmtId="0" fontId="5" fillId="2" borderId="11" xfId="0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wrapText="1"/>
      <protection hidden="1"/>
    </xf>
    <xf numFmtId="0" fontId="5" fillId="4" borderId="11" xfId="0" applyFont="1" applyFill="1" applyBorder="1" applyAlignment="1" applyProtection="1">
      <alignment horizontal="center" vertical="center"/>
      <protection hidden="1"/>
    </xf>
    <xf numFmtId="0" fontId="5" fillId="4" borderId="41" xfId="0" applyFont="1" applyFill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41" xfId="0" applyFont="1" applyBorder="1" applyAlignment="1" applyProtection="1">
      <alignment horizontal="center" vertical="center"/>
      <protection hidden="1"/>
    </xf>
    <xf numFmtId="0" fontId="5" fillId="4" borderId="11" xfId="0" applyFont="1" applyFill="1" applyBorder="1" applyAlignment="1" applyProtection="1">
      <alignment horizontal="center" vertical="center"/>
      <protection locked="0"/>
    </xf>
    <xf numFmtId="0" fontId="7" fillId="3" borderId="19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5" fillId="2" borderId="46" xfId="0" applyFont="1" applyFill="1" applyBorder="1" applyAlignment="1" applyProtection="1">
      <alignment horizontal="center" vertical="center"/>
      <protection locked="0"/>
    </xf>
    <xf numFmtId="0" fontId="5" fillId="2" borderId="52" xfId="0" applyFont="1" applyFill="1" applyBorder="1" applyAlignment="1" applyProtection="1">
      <alignment horizontal="center" vertical="center"/>
      <protection hidden="1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/>
      <protection hidden="1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hidden="1"/>
    </xf>
    <xf numFmtId="0" fontId="1" fillId="3" borderId="47" xfId="0" applyFont="1" applyFill="1" applyBorder="1" applyAlignment="1" applyProtection="1">
      <alignment horizontal="right" vertical="center" wrapText="1"/>
      <protection hidden="1"/>
    </xf>
    <xf numFmtId="0" fontId="5" fillId="0" borderId="53" xfId="0" applyFont="1" applyBorder="1" applyAlignment="1" applyProtection="1">
      <alignment horizontal="center" vertical="center"/>
      <protection locked="0"/>
    </xf>
    <xf numFmtId="0" fontId="5" fillId="2" borderId="54" xfId="0" applyFont="1" applyFill="1" applyBorder="1" applyAlignment="1" applyProtection="1">
      <alignment horizontal="center" vertical="center"/>
      <protection hidden="1"/>
    </xf>
    <xf numFmtId="0" fontId="13" fillId="3" borderId="11" xfId="0" applyFont="1" applyFill="1" applyBorder="1" applyAlignment="1" applyProtection="1">
      <alignment horizontal="center"/>
      <protection locked="0"/>
    </xf>
    <xf numFmtId="0" fontId="13" fillId="3" borderId="11" xfId="0" applyFont="1" applyFill="1" applyBorder="1" applyAlignment="1" applyProtection="1">
      <alignment horizontal="center"/>
      <protection hidden="1"/>
    </xf>
    <xf numFmtId="0" fontId="13" fillId="0" borderId="11" xfId="0" applyFont="1" applyBorder="1" applyAlignment="1" applyProtection="1">
      <alignment horizontal="center"/>
      <protection locked="0"/>
    </xf>
    <xf numFmtId="0" fontId="13" fillId="0" borderId="11" xfId="0" applyFont="1" applyBorder="1" applyAlignment="1" applyProtection="1">
      <alignment horizontal="center"/>
      <protection hidden="1"/>
    </xf>
    <xf numFmtId="0" fontId="13" fillId="0" borderId="0" xfId="0" applyFont="1" applyAlignment="1" applyProtection="1">
      <alignment horizontal="center"/>
      <protection locked="0"/>
    </xf>
    <xf numFmtId="0" fontId="5" fillId="4" borderId="24" xfId="0" applyFont="1" applyFill="1" applyBorder="1" applyAlignment="1" applyProtection="1">
      <alignment horizontal="center" vertical="center"/>
      <protection hidden="1"/>
    </xf>
    <xf numFmtId="0" fontId="5" fillId="4" borderId="19" xfId="0" applyFont="1" applyFill="1" applyBorder="1" applyAlignment="1" applyProtection="1">
      <alignment horizontal="center" vertical="center"/>
      <protection hidden="1"/>
    </xf>
    <xf numFmtId="0" fontId="5" fillId="0" borderId="22" xfId="0" applyFont="1" applyBorder="1" applyAlignment="1" applyProtection="1">
      <alignment horizontal="center" vertical="center" wrapText="1"/>
      <protection locked="0"/>
    </xf>
    <xf numFmtId="10" fontId="5" fillId="4" borderId="11" xfId="0" applyNumberFormat="1" applyFont="1" applyFill="1" applyBorder="1" applyAlignment="1" applyProtection="1">
      <alignment horizontal="center" vertical="center"/>
      <protection locked="0"/>
    </xf>
    <xf numFmtId="10" fontId="5" fillId="4" borderId="41" xfId="2" applyNumberFormat="1" applyFont="1" applyFill="1" applyBorder="1" applyAlignment="1" applyProtection="1">
      <alignment horizontal="center" vertical="center"/>
      <protection hidden="1"/>
    </xf>
    <xf numFmtId="0" fontId="1" fillId="3" borderId="39" xfId="0" applyFont="1" applyFill="1" applyBorder="1" applyAlignment="1" applyProtection="1">
      <alignment horizontal="right" vertical="center" wrapText="1"/>
      <protection hidden="1"/>
    </xf>
    <xf numFmtId="0" fontId="1" fillId="3" borderId="12" xfId="0" applyFont="1" applyFill="1" applyBorder="1" applyAlignment="1" applyProtection="1">
      <alignment horizontal="right" vertical="center" wrapText="1"/>
      <protection hidden="1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Protection="1">
      <protection locked="0"/>
    </xf>
    <xf numFmtId="0" fontId="5" fillId="2" borderId="41" xfId="0" applyFont="1" applyFill="1" applyBorder="1" applyAlignment="1" applyProtection="1">
      <alignment horizontal="center" vertical="center"/>
      <protection locked="0"/>
    </xf>
    <xf numFmtId="0" fontId="5" fillId="4" borderId="24" xfId="0" applyFont="1" applyFill="1" applyBorder="1" applyAlignment="1" applyProtection="1">
      <alignment horizontal="center" vertical="center" wrapText="1"/>
      <protection locked="0"/>
    </xf>
    <xf numFmtId="0" fontId="5" fillId="4" borderId="41" xfId="0" applyFont="1" applyFill="1" applyBorder="1" applyAlignment="1" applyProtection="1">
      <alignment horizontal="center" vertical="center"/>
      <protection locked="0"/>
    </xf>
    <xf numFmtId="1" fontId="5" fillId="4" borderId="24" xfId="0" applyNumberFormat="1" applyFont="1" applyFill="1" applyBorder="1" applyAlignment="1" applyProtection="1">
      <alignment horizontal="center" vertical="center" wrapText="1"/>
      <protection locked="0"/>
    </xf>
    <xf numFmtId="1" fontId="5" fillId="4" borderId="11" xfId="0" applyNumberFormat="1" applyFont="1" applyFill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9" fontId="5" fillId="4" borderId="24" xfId="2" applyFont="1" applyFill="1" applyBorder="1" applyAlignment="1" applyProtection="1">
      <alignment horizontal="center" vertical="center" wrapText="1"/>
      <protection locked="0"/>
    </xf>
    <xf numFmtId="9" fontId="5" fillId="4" borderId="41" xfId="2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10" fontId="5" fillId="4" borderId="24" xfId="0" applyNumberFormat="1" applyFont="1" applyFill="1" applyBorder="1" applyAlignment="1" applyProtection="1">
      <alignment horizontal="center" vertical="center" wrapText="1"/>
      <protection locked="0"/>
    </xf>
    <xf numFmtId="10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55" xfId="0" applyFont="1" applyFill="1" applyBorder="1" applyAlignment="1" applyProtection="1">
      <alignment horizontal="center" vertical="center"/>
      <protection locked="0"/>
    </xf>
    <xf numFmtId="0" fontId="5" fillId="0" borderId="55" xfId="0" applyFont="1" applyBorder="1" applyAlignment="1" applyProtection="1">
      <alignment horizontal="center" vertical="center"/>
      <protection locked="0"/>
    </xf>
    <xf numFmtId="0" fontId="5" fillId="2" borderId="53" xfId="0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9" fontId="11" fillId="0" borderId="11" xfId="0" applyNumberFormat="1" applyFont="1" applyBorder="1" applyAlignment="1" applyProtection="1">
      <alignment horizontal="center" vertical="center" wrapText="1"/>
      <protection locked="0"/>
    </xf>
    <xf numFmtId="10" fontId="11" fillId="0" borderId="11" xfId="0" applyNumberFormat="1" applyFont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9" fontId="11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1" xfId="0" applyFont="1" applyBorder="1" applyAlignment="1" applyProtection="1">
      <alignment horizontal="center" vertical="center" wrapText="1"/>
      <protection locked="0"/>
    </xf>
    <xf numFmtId="0" fontId="11" fillId="2" borderId="46" xfId="0" applyFont="1" applyFill="1" applyBorder="1" applyAlignment="1" applyProtection="1">
      <alignment horizontal="center" vertical="center" wrapText="1"/>
      <protection locked="0"/>
    </xf>
    <xf numFmtId="2" fontId="10" fillId="5" borderId="4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2" fillId="6" borderId="11" xfId="0" applyFont="1" applyFill="1" applyBorder="1" applyAlignment="1" applyProtection="1">
      <alignment horizontal="center" vertical="center"/>
      <protection hidden="1"/>
    </xf>
    <xf numFmtId="49" fontId="1" fillId="0" borderId="0" xfId="0" applyNumberFormat="1" applyFont="1" applyProtection="1">
      <protection locked="0"/>
    </xf>
    <xf numFmtId="9" fontId="5" fillId="0" borderId="24" xfId="0" applyNumberFormat="1" applyFont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right" vertical="center" wrapText="1"/>
      <protection hidden="1"/>
    </xf>
    <xf numFmtId="0" fontId="3" fillId="3" borderId="18" xfId="0" applyFont="1" applyFill="1" applyBorder="1" applyAlignment="1" applyProtection="1">
      <alignment horizontal="right" vertical="center" wrapText="1"/>
      <protection hidden="1"/>
    </xf>
    <xf numFmtId="0" fontId="3" fillId="3" borderId="24" xfId="0" applyFont="1" applyFill="1" applyBorder="1" applyAlignment="1" applyProtection="1">
      <alignment horizontal="right" vertical="center" wrapText="1"/>
      <protection hidden="1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right" vertical="center" wrapText="1"/>
      <protection hidden="1"/>
    </xf>
    <xf numFmtId="0" fontId="3" fillId="3" borderId="15" xfId="0" applyFont="1" applyFill="1" applyBorder="1" applyAlignment="1" applyProtection="1">
      <alignment horizontal="right" vertical="center" wrapText="1"/>
      <protection hidden="1"/>
    </xf>
    <xf numFmtId="0" fontId="3" fillId="3" borderId="20" xfId="0" applyFont="1" applyFill="1" applyBorder="1" applyAlignment="1" applyProtection="1">
      <alignment horizontal="right" vertical="center" wrapText="1"/>
      <protection hidden="1"/>
    </xf>
    <xf numFmtId="0" fontId="3" fillId="3" borderId="22" xfId="0" applyFont="1" applyFill="1" applyBorder="1" applyAlignment="1" applyProtection="1">
      <alignment horizontal="right" vertical="center" wrapText="1"/>
      <protection hidden="1"/>
    </xf>
    <xf numFmtId="14" fontId="3" fillId="0" borderId="17" xfId="0" applyNumberFormat="1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right" vertical="center" wrapText="1"/>
      <protection hidden="1"/>
    </xf>
    <xf numFmtId="0" fontId="3" fillId="3" borderId="14" xfId="0" applyFont="1" applyFill="1" applyBorder="1" applyAlignment="1" applyProtection="1">
      <alignment horizontal="right" vertical="center" wrapText="1"/>
      <protection hidden="1"/>
    </xf>
    <xf numFmtId="0" fontId="3" fillId="3" borderId="23" xfId="0" applyFont="1" applyFill="1" applyBorder="1" applyAlignment="1" applyProtection="1">
      <alignment horizontal="right" vertical="center" wrapText="1"/>
      <protection hidden="1"/>
    </xf>
    <xf numFmtId="0" fontId="3" fillId="3" borderId="21" xfId="0" applyFont="1" applyFill="1" applyBorder="1" applyAlignment="1" applyProtection="1">
      <alignment horizontal="right" vertical="center" wrapText="1"/>
      <protection hidden="1"/>
    </xf>
    <xf numFmtId="0" fontId="3" fillId="3" borderId="16" xfId="0" applyFont="1" applyFill="1" applyBorder="1" applyAlignment="1" applyProtection="1">
      <alignment horizontal="right" vertical="center"/>
      <protection hidden="1"/>
    </xf>
    <xf numFmtId="0" fontId="3" fillId="3" borderId="15" xfId="0" applyFont="1" applyFill="1" applyBorder="1" applyAlignment="1" applyProtection="1">
      <alignment horizontal="right" vertical="center"/>
      <protection hidden="1"/>
    </xf>
    <xf numFmtId="0" fontId="3" fillId="3" borderId="17" xfId="0" applyFont="1" applyFill="1" applyBorder="1" applyAlignment="1" applyProtection="1">
      <alignment horizontal="right" vertical="center"/>
      <protection hidden="1"/>
    </xf>
    <xf numFmtId="0" fontId="3" fillId="3" borderId="24" xfId="0" applyFont="1" applyFill="1" applyBorder="1" applyAlignment="1" applyProtection="1">
      <alignment horizontal="right" vertical="center"/>
      <protection hidden="1"/>
    </xf>
    <xf numFmtId="0" fontId="3" fillId="3" borderId="18" xfId="0" applyFont="1" applyFill="1" applyBorder="1" applyAlignment="1" applyProtection="1">
      <alignment horizontal="right" vertical="center"/>
      <protection hidden="1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center" vertical="center" wrapText="1"/>
      <protection hidden="1"/>
    </xf>
    <xf numFmtId="0" fontId="3" fillId="3" borderId="17" xfId="0" applyFont="1" applyFill="1" applyBorder="1" applyAlignment="1" applyProtection="1">
      <alignment horizontal="right" vertical="center" wrapText="1"/>
      <protection hidden="1"/>
    </xf>
    <xf numFmtId="0" fontId="1" fillId="0" borderId="43" xfId="0" applyFont="1" applyBorder="1" applyAlignment="1" applyProtection="1">
      <alignment horizontal="center"/>
      <protection hidden="1"/>
    </xf>
    <xf numFmtId="0" fontId="1" fillId="0" borderId="44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1" fillId="0" borderId="11" xfId="0" applyFont="1" applyBorder="1" applyAlignment="1" applyProtection="1">
      <alignment horizontal="center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39" xfId="0" applyFont="1" applyFill="1" applyBorder="1" applyAlignment="1" applyProtection="1">
      <alignment horizontal="center" vertical="center" wrapText="1"/>
      <protection hidden="1"/>
    </xf>
    <xf numFmtId="0" fontId="2" fillId="2" borderId="11" xfId="0" applyFont="1" applyFill="1" applyBorder="1" applyAlignment="1" applyProtection="1">
      <alignment horizontal="center" vertical="center" wrapText="1"/>
      <protection hidden="1"/>
    </xf>
    <xf numFmtId="0" fontId="2" fillId="2" borderId="12" xfId="0" applyFont="1" applyFill="1" applyBorder="1" applyAlignment="1" applyProtection="1">
      <alignment horizontal="center" vertical="center" wrapText="1"/>
      <protection hidden="1"/>
    </xf>
    <xf numFmtId="0" fontId="3" fillId="3" borderId="20" xfId="0" applyFont="1" applyFill="1" applyBorder="1" applyAlignment="1" applyProtection="1">
      <alignment horizontal="right" vertical="center"/>
      <protection hidden="1"/>
    </xf>
    <xf numFmtId="0" fontId="3" fillId="3" borderId="21" xfId="0" applyFont="1" applyFill="1" applyBorder="1" applyAlignment="1" applyProtection="1">
      <alignment horizontal="right" vertical="center"/>
      <protection hidden="1"/>
    </xf>
    <xf numFmtId="14" fontId="3" fillId="0" borderId="23" xfId="0" applyNumberFormat="1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49" fontId="3" fillId="0" borderId="23" xfId="0" applyNumberFormat="1" applyFont="1" applyBorder="1" applyAlignment="1" applyProtection="1">
      <alignment horizontal="center" vertical="center" wrapText="1"/>
      <protection locked="0"/>
    </xf>
    <xf numFmtId="49" fontId="3" fillId="0" borderId="21" xfId="0" applyNumberFormat="1" applyFont="1" applyBorder="1" applyAlignment="1" applyProtection="1">
      <alignment horizontal="center" vertical="center" wrapText="1"/>
      <protection locked="0"/>
    </xf>
    <xf numFmtId="49" fontId="3" fillId="0" borderId="25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right" vertical="center" wrapText="1"/>
      <protection hidden="1"/>
    </xf>
    <xf numFmtId="0" fontId="3" fillId="3" borderId="11" xfId="0" applyFont="1" applyFill="1" applyBorder="1" applyAlignment="1" applyProtection="1">
      <alignment horizontal="right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4" fillId="7" borderId="10" xfId="0" applyFont="1" applyFill="1" applyBorder="1" applyAlignment="1" applyProtection="1">
      <alignment horizontal="center" vertical="center" wrapText="1"/>
      <protection hidden="1"/>
    </xf>
    <xf numFmtId="0" fontId="4" fillId="7" borderId="11" xfId="0" applyFont="1" applyFill="1" applyBorder="1" applyAlignment="1" applyProtection="1">
      <alignment horizontal="center" vertical="center" wrapText="1"/>
      <protection hidden="1"/>
    </xf>
    <xf numFmtId="0" fontId="4" fillId="7" borderId="12" xfId="0" applyFont="1" applyFill="1" applyBorder="1" applyAlignment="1" applyProtection="1">
      <alignment horizontal="center" vertical="center" wrapText="1"/>
      <protection hidden="1"/>
    </xf>
    <xf numFmtId="0" fontId="3" fillId="3" borderId="13" xfId="0" applyFont="1" applyFill="1" applyBorder="1" applyAlignment="1" applyProtection="1">
      <alignment horizontal="right" vertical="center"/>
      <protection hidden="1"/>
    </xf>
    <xf numFmtId="0" fontId="3" fillId="3" borderId="14" xfId="0" applyFont="1" applyFill="1" applyBorder="1" applyAlignment="1" applyProtection="1">
      <alignment horizontal="right" vertical="center"/>
      <protection hidden="1"/>
    </xf>
    <xf numFmtId="0" fontId="3" fillId="3" borderId="22" xfId="0" applyFont="1" applyFill="1" applyBorder="1" applyAlignment="1" applyProtection="1">
      <alignment horizontal="right" vertical="center"/>
      <protection hidden="1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5" fillId="3" borderId="16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5" xfId="0" applyFont="1" applyFill="1" applyBorder="1" applyAlignment="1" applyProtection="1">
      <alignment horizontal="center" vertical="center" wrapText="1"/>
      <protection hidden="1"/>
    </xf>
    <xf numFmtId="0" fontId="5" fillId="3" borderId="23" xfId="0" applyFont="1" applyFill="1" applyBorder="1" applyAlignment="1" applyProtection="1">
      <alignment horizontal="center" vertical="center" wrapText="1"/>
      <protection hidden="1"/>
    </xf>
    <xf numFmtId="0" fontId="5" fillId="3" borderId="21" xfId="0" applyFont="1" applyFill="1" applyBorder="1" applyAlignment="1" applyProtection="1">
      <alignment horizontal="center" vertical="center" wrapText="1"/>
      <protection hidden="1"/>
    </xf>
    <xf numFmtId="0" fontId="5" fillId="3" borderId="22" xfId="0" applyFont="1" applyFill="1" applyBorder="1" applyAlignment="1" applyProtection="1">
      <alignment horizontal="center" vertical="center" wrapText="1"/>
      <protection hidden="1"/>
    </xf>
    <xf numFmtId="0" fontId="3" fillId="3" borderId="11" xfId="0" applyFont="1" applyFill="1" applyBorder="1" applyAlignment="1" applyProtection="1">
      <alignment horizontal="right" vertical="center"/>
      <protection hidden="1"/>
    </xf>
    <xf numFmtId="0" fontId="4" fillId="7" borderId="2" xfId="0" applyFont="1" applyFill="1" applyBorder="1" applyAlignment="1" applyProtection="1">
      <alignment horizontal="left" vertical="center" wrapText="1"/>
      <protection locked="0"/>
    </xf>
    <xf numFmtId="0" fontId="4" fillId="7" borderId="0" xfId="0" applyFont="1" applyFill="1" applyAlignment="1" applyProtection="1">
      <alignment horizontal="left" vertical="center" wrapText="1"/>
      <protection locked="0"/>
    </xf>
    <xf numFmtId="0" fontId="4" fillId="7" borderId="3" xfId="0" applyFont="1" applyFill="1" applyBorder="1" applyAlignment="1" applyProtection="1">
      <alignment horizontal="left" vertical="center" wrapText="1"/>
      <protection locked="0"/>
    </xf>
    <xf numFmtId="0" fontId="1" fillId="3" borderId="7" xfId="0" applyFont="1" applyFill="1" applyBorder="1" applyAlignment="1" applyProtection="1">
      <alignment horizontal="right" vertical="center" wrapText="1"/>
      <protection hidden="1"/>
    </xf>
    <xf numFmtId="0" fontId="1" fillId="3" borderId="9" xfId="0" applyFont="1" applyFill="1" applyBorder="1" applyAlignment="1" applyProtection="1">
      <alignment horizontal="right" vertical="center" wrapText="1"/>
      <protection hidden="1"/>
    </xf>
    <xf numFmtId="0" fontId="1" fillId="3" borderId="18" xfId="0" applyFont="1" applyFill="1" applyBorder="1" applyAlignment="1" applyProtection="1">
      <alignment horizontal="right" vertical="center" wrapText="1"/>
      <protection hidden="1"/>
    </xf>
    <xf numFmtId="0" fontId="1" fillId="3" borderId="19" xfId="0" applyFont="1" applyFill="1" applyBorder="1" applyAlignment="1" applyProtection="1">
      <alignment horizontal="right" vertical="center" wrapText="1"/>
      <protection hidden="1"/>
    </xf>
    <xf numFmtId="0" fontId="3" fillId="4" borderId="26" xfId="0" applyFont="1" applyFill="1" applyBorder="1" applyAlignment="1" applyProtection="1">
      <alignment horizontal="right" vertical="center" wrapText="1"/>
      <protection hidden="1"/>
    </xf>
    <xf numFmtId="0" fontId="3" fillId="4" borderId="18" xfId="0" applyFont="1" applyFill="1" applyBorder="1" applyAlignment="1" applyProtection="1">
      <alignment horizontal="right" vertical="center" wrapText="1"/>
      <protection hidden="1"/>
    </xf>
    <xf numFmtId="0" fontId="3" fillId="4" borderId="19" xfId="0" applyFont="1" applyFill="1" applyBorder="1" applyAlignment="1" applyProtection="1">
      <alignment horizontal="right" vertical="center" wrapText="1"/>
      <protection hidden="1"/>
    </xf>
    <xf numFmtId="0" fontId="3" fillId="3" borderId="27" xfId="0" applyFont="1" applyFill="1" applyBorder="1" applyAlignment="1" applyProtection="1">
      <alignment horizontal="right" vertical="center" wrapText="1"/>
      <protection hidden="1"/>
    </xf>
    <xf numFmtId="0" fontId="3" fillId="3" borderId="28" xfId="0" applyFont="1" applyFill="1" applyBorder="1" applyAlignment="1" applyProtection="1">
      <alignment horizontal="right" vertical="center" wrapText="1"/>
      <protection hidden="1"/>
    </xf>
    <xf numFmtId="0" fontId="3" fillId="3" borderId="29" xfId="0" applyFont="1" applyFill="1" applyBorder="1" applyAlignment="1" applyProtection="1">
      <alignment horizontal="right" vertical="center" wrapText="1"/>
      <protection hidden="1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3" borderId="30" xfId="0" applyFont="1" applyFill="1" applyBorder="1" applyAlignment="1" applyProtection="1">
      <alignment horizontal="right" vertical="center" wrapText="1"/>
      <protection hidden="1"/>
    </xf>
    <xf numFmtId="0" fontId="3" fillId="0" borderId="31" xfId="0" applyFont="1" applyBorder="1" applyAlignment="1" applyProtection="1">
      <alignment horizontal="center" vertical="center"/>
      <protection locked="0"/>
    </xf>
    <xf numFmtId="0" fontId="4" fillId="7" borderId="2" xfId="0" applyFont="1" applyFill="1" applyBorder="1" applyAlignment="1" applyProtection="1">
      <alignment horizontal="left" vertical="center" wrapText="1"/>
      <protection hidden="1"/>
    </xf>
    <xf numFmtId="0" fontId="4" fillId="7" borderId="0" xfId="0" applyFont="1" applyFill="1" applyAlignment="1" applyProtection="1">
      <alignment horizontal="left" vertical="center" wrapText="1"/>
      <protection hidden="1"/>
    </xf>
    <xf numFmtId="0" fontId="4" fillId="7" borderId="3" xfId="0" applyFont="1" applyFill="1" applyBorder="1" applyAlignment="1" applyProtection="1">
      <alignment horizontal="left" vertical="center" wrapText="1"/>
      <protection hidden="1"/>
    </xf>
    <xf numFmtId="0" fontId="5" fillId="2" borderId="32" xfId="0" applyFont="1" applyFill="1" applyBorder="1" applyAlignment="1" applyProtection="1">
      <alignment horizontal="center" vertical="center" wrapText="1"/>
      <protection hidden="1"/>
    </xf>
    <xf numFmtId="0" fontId="5" fillId="2" borderId="33" xfId="0" applyFont="1" applyFill="1" applyBorder="1" applyAlignment="1" applyProtection="1">
      <alignment horizontal="center" vertical="center" wrapText="1"/>
      <protection hidden="1"/>
    </xf>
    <xf numFmtId="0" fontId="5" fillId="2" borderId="34" xfId="0" applyFont="1" applyFill="1" applyBorder="1" applyAlignment="1" applyProtection="1">
      <alignment horizontal="center" vertical="center" wrapText="1"/>
      <protection hidden="1"/>
    </xf>
    <xf numFmtId="0" fontId="7" fillId="3" borderId="18" xfId="0" applyFont="1" applyFill="1" applyBorder="1" applyAlignment="1" applyProtection="1">
      <alignment horizontal="right" vertical="center" wrapText="1"/>
      <protection hidden="1"/>
    </xf>
    <xf numFmtId="0" fontId="7" fillId="3" borderId="19" xfId="0" applyFont="1" applyFill="1" applyBorder="1" applyAlignment="1" applyProtection="1">
      <alignment horizontal="right" vertical="center" wrapText="1"/>
      <protection hidden="1"/>
    </xf>
    <xf numFmtId="0" fontId="6" fillId="8" borderId="38" xfId="0" applyFont="1" applyFill="1" applyBorder="1" applyAlignment="1" applyProtection="1">
      <alignment horizontal="center" vertical="center" textRotation="90"/>
      <protection hidden="1"/>
    </xf>
    <xf numFmtId="0" fontId="6" fillId="8" borderId="40" xfId="0" applyFont="1" applyFill="1" applyBorder="1" applyAlignment="1" applyProtection="1">
      <alignment horizontal="center" vertical="center" textRotation="90"/>
      <protection hidden="1"/>
    </xf>
    <xf numFmtId="0" fontId="6" fillId="8" borderId="42" xfId="0" applyFont="1" applyFill="1" applyBorder="1" applyAlignment="1" applyProtection="1">
      <alignment horizontal="center" vertical="center" textRotation="90"/>
      <protection hidden="1"/>
    </xf>
    <xf numFmtId="0" fontId="8" fillId="4" borderId="43" xfId="0" applyFont="1" applyFill="1" applyBorder="1" applyAlignment="1" applyProtection="1">
      <alignment horizontal="right" vertical="center" wrapText="1"/>
      <protection hidden="1"/>
    </xf>
    <xf numFmtId="0" fontId="8" fillId="4" borderId="44" xfId="0" applyFont="1" applyFill="1" applyBorder="1" applyAlignment="1" applyProtection="1">
      <alignment horizontal="right" vertical="center" wrapText="1"/>
      <protection hidden="1"/>
    </xf>
    <xf numFmtId="0" fontId="8" fillId="4" borderId="39" xfId="0" applyFont="1" applyFill="1" applyBorder="1" applyAlignment="1" applyProtection="1">
      <alignment horizontal="right" vertical="center" wrapText="1"/>
      <protection hidden="1"/>
    </xf>
    <xf numFmtId="0" fontId="8" fillId="4" borderId="10" xfId="0" applyFont="1" applyFill="1" applyBorder="1" applyAlignment="1" applyProtection="1">
      <alignment horizontal="right" vertical="center" wrapText="1"/>
      <protection hidden="1"/>
    </xf>
    <xf numFmtId="0" fontId="8" fillId="4" borderId="11" xfId="0" applyFont="1" applyFill="1" applyBorder="1" applyAlignment="1" applyProtection="1">
      <alignment horizontal="right" vertical="center" wrapText="1"/>
      <protection hidden="1"/>
    </xf>
    <xf numFmtId="0" fontId="8" fillId="4" borderId="12" xfId="0" applyFont="1" applyFill="1" applyBorder="1" applyAlignment="1" applyProtection="1">
      <alignment horizontal="right" vertical="center" wrapText="1"/>
      <protection hidden="1"/>
    </xf>
    <xf numFmtId="0" fontId="8" fillId="4" borderId="45" xfId="0" applyFont="1" applyFill="1" applyBorder="1" applyAlignment="1" applyProtection="1">
      <alignment horizontal="right" vertical="center" wrapText="1"/>
      <protection hidden="1"/>
    </xf>
    <xf numFmtId="0" fontId="8" fillId="4" borderId="46" xfId="0" applyFont="1" applyFill="1" applyBorder="1" applyAlignment="1" applyProtection="1">
      <alignment horizontal="right" vertical="center" wrapText="1"/>
      <protection hidden="1"/>
    </xf>
    <xf numFmtId="0" fontId="8" fillId="4" borderId="47" xfId="0" applyFont="1" applyFill="1" applyBorder="1" applyAlignment="1" applyProtection="1">
      <alignment horizontal="right" vertical="center" wrapText="1"/>
      <protection hidden="1"/>
    </xf>
    <xf numFmtId="0" fontId="8" fillId="4" borderId="56" xfId="0" applyFont="1" applyFill="1" applyBorder="1" applyAlignment="1" applyProtection="1">
      <alignment horizontal="right" vertical="center" wrapText="1"/>
      <protection hidden="1"/>
    </xf>
    <xf numFmtId="0" fontId="8" fillId="4" borderId="55" xfId="0" applyFont="1" applyFill="1" applyBorder="1" applyAlignment="1" applyProtection="1">
      <alignment horizontal="right" vertical="center" wrapText="1"/>
      <protection hidden="1"/>
    </xf>
    <xf numFmtId="0" fontId="8" fillId="4" borderId="41" xfId="0" applyFont="1" applyFill="1" applyBorder="1" applyAlignment="1" applyProtection="1">
      <alignment horizontal="right" vertical="center" wrapText="1"/>
      <protection hidden="1"/>
    </xf>
    <xf numFmtId="0" fontId="3" fillId="4" borderId="5" xfId="0" applyFont="1" applyFill="1" applyBorder="1" applyAlignment="1" applyProtection="1">
      <alignment horizontal="right" vertical="center" wrapText="1"/>
      <protection hidden="1"/>
    </xf>
    <xf numFmtId="0" fontId="3" fillId="4" borderId="6" xfId="0" applyFont="1" applyFill="1" applyBorder="1" applyAlignment="1" applyProtection="1">
      <alignment horizontal="right" vertical="center" wrapText="1"/>
      <protection hidden="1"/>
    </xf>
    <xf numFmtId="0" fontId="1" fillId="4" borderId="10" xfId="0" applyFont="1" applyFill="1" applyBorder="1" applyAlignment="1" applyProtection="1">
      <alignment horizontal="right" vertical="center" wrapText="1"/>
      <protection hidden="1"/>
    </xf>
    <xf numFmtId="0" fontId="1" fillId="4" borderId="11" xfId="0" applyFont="1" applyFill="1" applyBorder="1" applyAlignment="1" applyProtection="1">
      <alignment horizontal="right" vertical="center"/>
      <protection hidden="1"/>
    </xf>
    <xf numFmtId="0" fontId="1" fillId="4" borderId="12" xfId="0" applyFont="1" applyFill="1" applyBorder="1" applyAlignment="1" applyProtection="1">
      <alignment horizontal="right" vertical="center"/>
      <protection hidden="1"/>
    </xf>
    <xf numFmtId="0" fontId="1" fillId="3" borderId="26" xfId="0" applyFont="1" applyFill="1" applyBorder="1" applyAlignment="1" applyProtection="1">
      <alignment horizontal="right" vertical="center" wrapText="1"/>
      <protection hidden="1"/>
    </xf>
    <xf numFmtId="0" fontId="9" fillId="4" borderId="45" xfId="0" applyFont="1" applyFill="1" applyBorder="1" applyAlignment="1" applyProtection="1">
      <alignment horizontal="right" vertical="center" wrapText="1"/>
      <protection hidden="1"/>
    </xf>
    <xf numFmtId="0" fontId="9" fillId="4" borderId="46" xfId="0" applyFont="1" applyFill="1" applyBorder="1" applyAlignment="1" applyProtection="1">
      <alignment horizontal="right" vertical="center" wrapText="1"/>
      <protection hidden="1"/>
    </xf>
    <xf numFmtId="0" fontId="9" fillId="4" borderId="47" xfId="0" applyFont="1" applyFill="1" applyBorder="1" applyAlignment="1" applyProtection="1">
      <alignment horizontal="right" vertical="center" wrapText="1"/>
      <protection hidden="1"/>
    </xf>
    <xf numFmtId="0" fontId="7" fillId="3" borderId="20" xfId="0" applyFont="1" applyFill="1" applyBorder="1" applyAlignment="1" applyProtection="1">
      <alignment horizontal="right" vertical="center" wrapText="1"/>
      <protection hidden="1"/>
    </xf>
    <xf numFmtId="0" fontId="7" fillId="3" borderId="21" xfId="0" applyFont="1" applyFill="1" applyBorder="1" applyAlignment="1" applyProtection="1">
      <alignment horizontal="right" vertical="center" wrapText="1"/>
      <protection hidden="1"/>
    </xf>
    <xf numFmtId="0" fontId="7" fillId="3" borderId="25" xfId="0" applyFont="1" applyFill="1" applyBorder="1" applyAlignment="1" applyProtection="1">
      <alignment horizontal="right" vertical="center" wrapText="1"/>
      <protection hidden="1"/>
    </xf>
    <xf numFmtId="0" fontId="5" fillId="3" borderId="13" xfId="0" applyFont="1" applyFill="1" applyBorder="1" applyAlignment="1" applyProtection="1">
      <alignment horizontal="right" vertical="center" wrapText="1"/>
      <protection hidden="1"/>
    </xf>
    <xf numFmtId="0" fontId="5" fillId="3" borderId="15" xfId="0" applyFont="1" applyFill="1" applyBorder="1" applyAlignment="1" applyProtection="1">
      <alignment horizontal="right" vertical="center" wrapText="1"/>
      <protection hidden="1"/>
    </xf>
    <xf numFmtId="0" fontId="5" fillId="3" borderId="4" xfId="0" applyFont="1" applyFill="1" applyBorder="1" applyAlignment="1" applyProtection="1">
      <alignment horizontal="right" vertical="center" wrapText="1"/>
      <protection hidden="1"/>
    </xf>
    <xf numFmtId="0" fontId="5" fillId="3" borderId="51" xfId="0" applyFont="1" applyFill="1" applyBorder="1" applyAlignment="1" applyProtection="1">
      <alignment horizontal="right" vertical="center" wrapText="1"/>
      <protection hidden="1"/>
    </xf>
    <xf numFmtId="0" fontId="4" fillId="7" borderId="32" xfId="0" applyFont="1" applyFill="1" applyBorder="1" applyAlignment="1" applyProtection="1">
      <alignment horizontal="left" vertical="center" wrapText="1"/>
      <protection hidden="1"/>
    </xf>
    <xf numFmtId="0" fontId="4" fillId="7" borderId="1" xfId="0" applyFont="1" applyFill="1" applyBorder="1" applyAlignment="1" applyProtection="1">
      <alignment horizontal="left" vertical="center" wrapText="1"/>
      <protection hidden="1"/>
    </xf>
    <xf numFmtId="0" fontId="4" fillId="7" borderId="33" xfId="0" applyFont="1" applyFill="1" applyBorder="1" applyAlignment="1" applyProtection="1">
      <alignment horizontal="left" vertical="center" wrapText="1"/>
      <protection hidden="1"/>
    </xf>
    <xf numFmtId="0" fontId="4" fillId="7" borderId="34" xfId="0" applyFont="1" applyFill="1" applyBorder="1" applyAlignment="1" applyProtection="1">
      <alignment horizontal="left" vertical="center" wrapText="1"/>
      <protection hidden="1"/>
    </xf>
    <xf numFmtId="0" fontId="1" fillId="3" borderId="13" xfId="0" applyFont="1" applyFill="1" applyBorder="1" applyAlignment="1" applyProtection="1">
      <alignment horizontal="right" vertical="center" wrapText="1"/>
      <protection hidden="1"/>
    </xf>
    <xf numFmtId="0" fontId="1" fillId="3" borderId="14" xfId="0" applyFont="1" applyFill="1" applyBorder="1" applyAlignment="1" applyProtection="1">
      <alignment horizontal="right" vertical="center" wrapText="1"/>
      <protection hidden="1"/>
    </xf>
    <xf numFmtId="0" fontId="1" fillId="3" borderId="54" xfId="0" applyFont="1" applyFill="1" applyBorder="1" applyAlignment="1" applyProtection="1">
      <alignment horizontal="right" vertical="center" wrapText="1"/>
      <protection hidden="1"/>
    </xf>
    <xf numFmtId="0" fontId="6" fillId="8" borderId="2" xfId="0" applyFont="1" applyFill="1" applyBorder="1" applyAlignment="1" applyProtection="1">
      <alignment horizontal="center" vertical="center" textRotation="90"/>
      <protection hidden="1"/>
    </xf>
    <xf numFmtId="0" fontId="3" fillId="4" borderId="10" xfId="0" applyFont="1" applyFill="1" applyBorder="1" applyAlignment="1" applyProtection="1">
      <alignment horizontal="right" vertical="center" wrapText="1"/>
      <protection hidden="1"/>
    </xf>
    <xf numFmtId="0" fontId="3" fillId="4" borderId="11" xfId="0" applyFont="1" applyFill="1" applyBorder="1" applyAlignment="1" applyProtection="1">
      <alignment horizontal="right" vertical="center"/>
      <protection hidden="1"/>
    </xf>
    <xf numFmtId="0" fontId="3" fillId="4" borderId="12" xfId="0" applyFont="1" applyFill="1" applyBorder="1" applyAlignment="1" applyProtection="1">
      <alignment horizontal="right" vertical="center"/>
      <protection hidden="1"/>
    </xf>
    <xf numFmtId="0" fontId="10" fillId="0" borderId="11" xfId="0" applyFont="1" applyBorder="1" applyAlignment="1" applyProtection="1">
      <alignment horizontal="center" vertical="center"/>
      <protection locked="0"/>
    </xf>
    <xf numFmtId="164" fontId="10" fillId="0" borderId="11" xfId="0" applyNumberFormat="1" applyFont="1" applyBorder="1" applyAlignment="1" applyProtection="1">
      <alignment horizontal="center" vertical="center"/>
      <protection locked="0"/>
    </xf>
    <xf numFmtId="0" fontId="14" fillId="8" borderId="48" xfId="0" applyFont="1" applyFill="1" applyBorder="1" applyAlignment="1" applyProtection="1">
      <alignment horizontal="center" vertical="center" textRotation="90" wrapText="1"/>
      <protection hidden="1"/>
    </xf>
    <xf numFmtId="0" fontId="14" fillId="8" borderId="49" xfId="0" applyFont="1" applyFill="1" applyBorder="1" applyAlignment="1" applyProtection="1">
      <alignment horizontal="center" vertical="center" textRotation="90"/>
      <protection hidden="1"/>
    </xf>
    <xf numFmtId="0" fontId="14" fillId="8" borderId="50" xfId="0" applyFont="1" applyFill="1" applyBorder="1" applyAlignment="1" applyProtection="1">
      <alignment horizontal="center" vertical="center" textRotation="90"/>
      <protection hidden="1"/>
    </xf>
    <xf numFmtId="0" fontId="3" fillId="3" borderId="43" xfId="0" applyFont="1" applyFill="1" applyBorder="1" applyAlignment="1" applyProtection="1">
      <alignment horizontal="right" vertical="center" wrapText="1"/>
      <protection hidden="1"/>
    </xf>
    <xf numFmtId="0" fontId="3" fillId="3" borderId="44" xfId="0" applyFont="1" applyFill="1" applyBorder="1" applyAlignment="1" applyProtection="1">
      <alignment horizontal="right" vertical="center" wrapText="1"/>
      <protection hidden="1"/>
    </xf>
    <xf numFmtId="0" fontId="3" fillId="3" borderId="45" xfId="0" applyFont="1" applyFill="1" applyBorder="1" applyAlignment="1" applyProtection="1">
      <alignment horizontal="right" vertical="center" wrapText="1"/>
      <protection hidden="1"/>
    </xf>
    <xf numFmtId="0" fontId="3" fillId="3" borderId="46" xfId="0" applyFont="1" applyFill="1" applyBorder="1" applyAlignment="1" applyProtection="1">
      <alignment horizontal="right" vertical="center" wrapText="1"/>
      <protection hidden="1"/>
    </xf>
    <xf numFmtId="0" fontId="4" fillId="7" borderId="4" xfId="0" applyFont="1" applyFill="1" applyBorder="1" applyAlignment="1" applyProtection="1">
      <alignment horizontal="left" vertical="center" wrapText="1"/>
      <protection locked="0"/>
    </xf>
    <xf numFmtId="0" fontId="4" fillId="7" borderId="5" xfId="0" applyFont="1" applyFill="1" applyBorder="1" applyAlignment="1" applyProtection="1">
      <alignment horizontal="left" vertical="center" wrapText="1"/>
      <protection locked="0"/>
    </xf>
    <xf numFmtId="0" fontId="4" fillId="7" borderId="33" xfId="0" applyFont="1" applyFill="1" applyBorder="1" applyAlignment="1" applyProtection="1">
      <alignment horizontal="left" vertical="center" wrapText="1"/>
      <protection locked="0"/>
    </xf>
    <xf numFmtId="0" fontId="4" fillId="7" borderId="34" xfId="0" applyFont="1" applyFill="1" applyBorder="1" applyAlignment="1" applyProtection="1">
      <alignment horizontal="left" vertical="center" wrapText="1"/>
      <protection locked="0"/>
    </xf>
    <xf numFmtId="0" fontId="6" fillId="8" borderId="56" xfId="0" applyFont="1" applyFill="1" applyBorder="1" applyAlignment="1" applyProtection="1">
      <alignment horizontal="center" vertical="center" textRotation="90"/>
      <protection locked="0"/>
    </xf>
    <xf numFmtId="0" fontId="6" fillId="8" borderId="10" xfId="0" applyFont="1" applyFill="1" applyBorder="1" applyAlignment="1" applyProtection="1">
      <alignment horizontal="center" vertical="center" textRotation="90"/>
      <protection locked="0"/>
    </xf>
    <xf numFmtId="0" fontId="5" fillId="3" borderId="55" xfId="0" applyFont="1" applyFill="1" applyBorder="1" applyAlignment="1" applyProtection="1">
      <alignment horizontal="left" vertical="center" wrapText="1"/>
      <protection locked="0"/>
    </xf>
    <xf numFmtId="0" fontId="5" fillId="3" borderId="41" xfId="0" applyFont="1" applyFill="1" applyBorder="1" applyAlignment="1" applyProtection="1">
      <alignment horizontal="left" vertical="center" wrapText="1"/>
      <protection locked="0"/>
    </xf>
    <xf numFmtId="4" fontId="10" fillId="0" borderId="60" xfId="0" applyNumberFormat="1" applyFont="1" applyBorder="1" applyAlignment="1" applyProtection="1">
      <alignment horizontal="center" vertical="center"/>
      <protection locked="0"/>
    </xf>
    <xf numFmtId="4" fontId="10" fillId="0" borderId="41" xfId="0" applyNumberFormat="1" applyFont="1" applyBorder="1" applyAlignment="1" applyProtection="1">
      <alignment horizontal="center" vertical="center"/>
      <protection locked="0"/>
    </xf>
    <xf numFmtId="164" fontId="10" fillId="0" borderId="12" xfId="0" applyNumberFormat="1" applyFont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6" fillId="8" borderId="10" xfId="0" applyFont="1" applyFill="1" applyBorder="1" applyAlignment="1" applyProtection="1">
      <alignment horizontal="center" vertical="center" textRotation="90" wrapText="1"/>
      <protection locked="0"/>
    </xf>
    <xf numFmtId="0" fontId="6" fillId="8" borderId="45" xfId="0" applyFont="1" applyFill="1" applyBorder="1" applyAlignment="1" applyProtection="1">
      <alignment horizontal="center" vertical="center" textRotation="90" wrapText="1"/>
      <protection locked="0"/>
    </xf>
    <xf numFmtId="165" fontId="10" fillId="0" borderId="11" xfId="0" applyNumberFormat="1" applyFont="1" applyBorder="1" applyAlignment="1" applyProtection="1">
      <alignment horizontal="center" vertical="center"/>
      <protection locked="0"/>
    </xf>
    <xf numFmtId="4" fontId="10" fillId="0" borderId="12" xfId="0" applyNumberFormat="1" applyFont="1" applyBorder="1" applyAlignment="1" applyProtection="1">
      <alignment horizontal="center" vertical="center"/>
      <protection locked="0"/>
    </xf>
    <xf numFmtId="0" fontId="5" fillId="3" borderId="11" xfId="0" applyFont="1" applyFill="1" applyBorder="1" applyAlignment="1" applyProtection="1">
      <alignment horizontal="left" vertical="center" wrapText="1"/>
      <protection locked="0"/>
    </xf>
    <xf numFmtId="0" fontId="5" fillId="3" borderId="12" xfId="0" applyFont="1" applyFill="1" applyBorder="1" applyAlignment="1" applyProtection="1">
      <alignment horizontal="left" vertical="center" wrapText="1"/>
      <protection locked="0"/>
    </xf>
    <xf numFmtId="0" fontId="4" fillId="7" borderId="57" xfId="0" applyFont="1" applyFill="1" applyBorder="1" applyAlignment="1" applyProtection="1">
      <alignment horizontal="center" vertical="center"/>
      <protection locked="0"/>
    </xf>
    <xf numFmtId="0" fontId="4" fillId="7" borderId="58" xfId="0" applyFont="1" applyFill="1" applyBorder="1" applyAlignment="1" applyProtection="1">
      <alignment horizontal="center" vertical="center"/>
      <protection locked="0"/>
    </xf>
    <xf numFmtId="0" fontId="4" fillId="7" borderId="59" xfId="0" applyFont="1" applyFill="1" applyBorder="1" applyAlignment="1" applyProtection="1">
      <alignment horizontal="center" vertical="center"/>
      <protection locked="0"/>
    </xf>
    <xf numFmtId="0" fontId="1" fillId="3" borderId="10" xfId="0" applyFont="1" applyFill="1" applyBorder="1" applyAlignment="1" applyProtection="1">
      <alignment horizontal="right" vertical="center" wrapText="1"/>
      <protection hidden="1"/>
    </xf>
    <xf numFmtId="0" fontId="1" fillId="3" borderId="11" xfId="0" applyFont="1" applyFill="1" applyBorder="1" applyAlignment="1" applyProtection="1">
      <alignment horizontal="right" vertical="center"/>
      <protection hidden="1"/>
    </xf>
    <xf numFmtId="0" fontId="1" fillId="3" borderId="12" xfId="0" applyFont="1" applyFill="1" applyBorder="1" applyAlignment="1" applyProtection="1">
      <alignment horizontal="right" vertical="center"/>
      <protection hidden="1"/>
    </xf>
    <xf numFmtId="164" fontId="10" fillId="0" borderId="46" xfId="0" applyNumberFormat="1" applyFont="1" applyBorder="1" applyAlignment="1" applyProtection="1">
      <alignment horizontal="center" vertical="center"/>
      <protection locked="0"/>
    </xf>
    <xf numFmtId="164" fontId="10" fillId="0" borderId="53" xfId="0" applyNumberFormat="1" applyFont="1" applyBorder="1" applyAlignment="1" applyProtection="1">
      <alignment horizontal="center" vertical="center"/>
      <protection locked="0"/>
    </xf>
    <xf numFmtId="164" fontId="10" fillId="0" borderId="55" xfId="0" applyNumberFormat="1" applyFont="1" applyBorder="1" applyAlignment="1" applyProtection="1">
      <alignment horizontal="center" vertical="center"/>
      <protection locked="0"/>
    </xf>
    <xf numFmtId="0" fontId="3" fillId="0" borderId="46" xfId="0" applyFont="1" applyBorder="1" applyAlignment="1" applyProtection="1">
      <alignment horizontal="center" vertical="center"/>
      <protection locked="0"/>
    </xf>
    <xf numFmtId="167" fontId="10" fillId="0" borderId="11" xfId="0" applyNumberFormat="1" applyFont="1" applyBorder="1" applyAlignment="1" applyProtection="1">
      <alignment horizontal="center" vertical="center"/>
      <protection locked="0"/>
    </xf>
    <xf numFmtId="0" fontId="14" fillId="8" borderId="49" xfId="0" applyFont="1" applyFill="1" applyBorder="1" applyAlignment="1" applyProtection="1">
      <alignment horizontal="center" vertical="center" textRotation="90" wrapText="1"/>
      <protection hidden="1"/>
    </xf>
    <xf numFmtId="0" fontId="14" fillId="8" borderId="50" xfId="0" applyFont="1" applyFill="1" applyBorder="1" applyAlignment="1" applyProtection="1">
      <alignment horizontal="center" vertical="center" textRotation="90" wrapText="1"/>
      <protection hidden="1"/>
    </xf>
    <xf numFmtId="0" fontId="1" fillId="3" borderId="43" xfId="0" applyFont="1" applyFill="1" applyBorder="1" applyAlignment="1" applyProtection="1">
      <alignment horizontal="right" vertical="center" wrapText="1"/>
      <protection hidden="1"/>
    </xf>
    <xf numFmtId="0" fontId="1" fillId="3" borderId="44" xfId="0" applyFont="1" applyFill="1" applyBorder="1" applyAlignment="1" applyProtection="1">
      <alignment horizontal="right" vertical="center" wrapText="1"/>
      <protection hidden="1"/>
    </xf>
    <xf numFmtId="0" fontId="1" fillId="3" borderId="39" xfId="0" applyFont="1" applyFill="1" applyBorder="1" applyAlignment="1" applyProtection="1">
      <alignment horizontal="right" vertical="center" wrapText="1"/>
      <protection hidden="1"/>
    </xf>
    <xf numFmtId="0" fontId="1" fillId="3" borderId="11" xfId="0" applyFont="1" applyFill="1" applyBorder="1" applyAlignment="1" applyProtection="1">
      <alignment horizontal="right" vertical="center" wrapText="1"/>
      <protection hidden="1"/>
    </xf>
    <xf numFmtId="0" fontId="1" fillId="3" borderId="12" xfId="0" applyFont="1" applyFill="1" applyBorder="1" applyAlignment="1" applyProtection="1">
      <alignment horizontal="right" vertical="center" wrapText="1"/>
      <protection hidden="1"/>
    </xf>
    <xf numFmtId="0" fontId="3" fillId="4" borderId="11" xfId="0" applyFont="1" applyFill="1" applyBorder="1" applyAlignment="1" applyProtection="1">
      <alignment horizontal="right" vertical="center" wrapText="1"/>
      <protection hidden="1"/>
    </xf>
    <xf numFmtId="0" fontId="3" fillId="4" borderId="12" xfId="0" applyFont="1" applyFill="1" applyBorder="1" applyAlignment="1" applyProtection="1">
      <alignment horizontal="right" vertical="center" wrapText="1"/>
      <protection hidden="1"/>
    </xf>
    <xf numFmtId="0" fontId="3" fillId="4" borderId="45" xfId="0" applyFont="1" applyFill="1" applyBorder="1" applyAlignment="1" applyProtection="1">
      <alignment horizontal="right" vertical="center" wrapText="1"/>
      <protection hidden="1"/>
    </xf>
    <xf numFmtId="0" fontId="3" fillId="4" borderId="46" xfId="0" applyFont="1" applyFill="1" applyBorder="1" applyAlignment="1" applyProtection="1">
      <alignment horizontal="right" vertical="center" wrapText="1"/>
      <protection hidden="1"/>
    </xf>
    <xf numFmtId="0" fontId="3" fillId="4" borderId="47" xfId="0" applyFont="1" applyFill="1" applyBorder="1" applyAlignment="1" applyProtection="1">
      <alignment horizontal="right" vertical="center" wrapText="1"/>
      <protection hidden="1"/>
    </xf>
  </cellXfs>
  <cellStyles count="7">
    <cellStyle name="Millares 2" xfId="3" xr:uid="{AA3C439A-98C9-44FC-A206-32A2FD87C0F1}"/>
    <cellStyle name="Normal" xfId="0" builtinId="0"/>
    <cellStyle name="Normal 2 2" xfId="1" xr:uid="{193DCC92-7257-4D9A-BF40-23DCFEAF2261}"/>
    <cellStyle name="Normal 2 2 2" xfId="6" xr:uid="{4B8BDD51-4D42-4DAF-974F-40613350EE28}"/>
    <cellStyle name="Normal 3" xfId="5" xr:uid="{1F787812-CBBA-4903-9A91-EF092D8A7CF1}"/>
    <cellStyle name="Porcentaje" xfId="2" builtinId="5"/>
    <cellStyle name="Porcentaje 2" xfId="4" xr:uid="{94F8C47B-832D-4E89-A897-3701E291A1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624727</xdr:colOff>
      <xdr:row>0</xdr:row>
      <xdr:rowOff>135029</xdr:rowOff>
    </xdr:from>
    <xdr:to>
      <xdr:col>2</xdr:col>
      <xdr:colOff>773206</xdr:colOff>
      <xdr:row>2</xdr:row>
      <xdr:rowOff>291352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D855A1B-9DA0-4831-B26D-34ABDE5B466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39345" y="135029"/>
          <a:ext cx="865655" cy="851088"/>
        </a:xfrm>
        <a:prstGeom prst="rect">
          <a:avLst/>
        </a:prstGeom>
        <a:ln>
          <a:noFill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0</xdr:row>
      <xdr:rowOff>276225</xdr:rowOff>
    </xdr:from>
    <xdr:to>
      <xdr:col>11</xdr:col>
      <xdr:colOff>560295</xdr:colOff>
      <xdr:row>4</xdr:row>
      <xdr:rowOff>147918</xdr:rowOff>
    </xdr:to>
    <xdr:sp macro="" textlink="">
      <xdr:nvSpPr>
        <xdr:cNvPr id="2" name="Globo: línea 1">
          <a:extLst>
            <a:ext uri="{FF2B5EF4-FFF2-40B4-BE49-F238E27FC236}">
              <a16:creationId xmlns:a16="http://schemas.microsoft.com/office/drawing/2014/main" id="{343480D1-D135-44C6-B3CC-48CB04C01F74}"/>
            </a:ext>
          </a:extLst>
        </xdr:cNvPr>
        <xdr:cNvSpPr/>
      </xdr:nvSpPr>
      <xdr:spPr>
        <a:xfrm>
          <a:off x="8001000" y="276225"/>
          <a:ext cx="2655795" cy="795618"/>
        </a:xfrm>
        <a:prstGeom prst="borderCallout1">
          <a:avLst>
            <a:gd name="adj1" fmla="val 18750"/>
            <a:gd name="adj2" fmla="val -8333"/>
            <a:gd name="adj3" fmla="val 4180"/>
            <a:gd name="adj4" fmla="val -9993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>
              <a:solidFill>
                <a:sysClr val="windowText" lastClr="000000"/>
              </a:solidFill>
            </a:rPr>
            <a:t>EL VALOR</a:t>
          </a:r>
          <a:r>
            <a:rPr lang="es-PE" sz="1100" baseline="0">
              <a:solidFill>
                <a:sysClr val="windowText" lastClr="000000"/>
              </a:solidFill>
            </a:rPr>
            <a:t> QUE SE COLOCA AQUÍ SON LOS KILÓMETROS ESTABLECIDOS EN LA HOJA DE RUTA DESDE PLANTA DE ORIGEN HACIA PLANTA DESTINO</a:t>
          </a:r>
          <a:endParaRPr lang="es-PE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.%20Base%20de%20Datos%20(Historial%20-%20OT)\BD_MP_FLOTA_2017_SERVOSA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troperuofp-my.sharepoint.com/Gamsur/FP-COR-04.01-01%20HOJA%20DE%20TRABAJO%20DE%20EVALUACI&#211;N%20DE%20RIESG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OTA"/>
      <sheetName val="INFORME"/>
      <sheetName val="KILOMETRAJE"/>
      <sheetName val="HISTORICO"/>
      <sheetName val="PLANES"/>
      <sheetName val="PROGRAMACION"/>
      <sheetName val="Hoja1"/>
      <sheetName val="BD_MP_FLOTA_2017_SERVOSA"/>
    </sheetNames>
    <sheetDataSet>
      <sheetData sheetId="0">
        <row r="2">
          <cell r="C2" t="str">
            <v>CODIGO</v>
          </cell>
        </row>
        <row r="3">
          <cell r="B3" t="str">
            <v>A3I-931</v>
          </cell>
          <cell r="C3" t="str">
            <v>1-001</v>
          </cell>
          <cell r="D3" t="str">
            <v>SERVOSA</v>
          </cell>
          <cell r="E3">
            <v>2008</v>
          </cell>
          <cell r="F3" t="str">
            <v>FREIGHTLINER</v>
          </cell>
          <cell r="G3" t="str">
            <v>CL 120</v>
          </cell>
          <cell r="H3">
            <v>201</v>
          </cell>
          <cell r="I3" t="str">
            <v>PM_15M_T_FREIGH</v>
          </cell>
          <cell r="J3" t="str">
            <v>REMOLCADOR</v>
          </cell>
          <cell r="K3" t="str">
            <v>TPG AREQUIPA</v>
          </cell>
          <cell r="L3" t="str">
            <v>AREQUIPA</v>
          </cell>
        </row>
        <row r="4">
          <cell r="B4" t="str">
            <v>A3I-933</v>
          </cell>
          <cell r="C4" t="str">
            <v>1-002</v>
          </cell>
          <cell r="D4" t="str">
            <v>SERVOSA</v>
          </cell>
          <cell r="E4">
            <v>2008</v>
          </cell>
          <cell r="F4" t="str">
            <v>FREIGHTLINER</v>
          </cell>
          <cell r="G4" t="str">
            <v>CL 120</v>
          </cell>
          <cell r="H4">
            <v>202</v>
          </cell>
          <cell r="I4" t="str">
            <v>PM_15M_T_FREIGH</v>
          </cell>
          <cell r="J4" t="str">
            <v>REMOLCADOR</v>
          </cell>
          <cell r="K4" t="str">
            <v>TPG AREQUIPA</v>
          </cell>
          <cell r="L4" t="str">
            <v>AREQUIPA</v>
          </cell>
        </row>
        <row r="5">
          <cell r="B5" t="str">
            <v>AAA-784</v>
          </cell>
          <cell r="C5" t="str">
            <v>1-003</v>
          </cell>
          <cell r="D5" t="str">
            <v>SERVOSA</v>
          </cell>
          <cell r="E5">
            <v>2013</v>
          </cell>
          <cell r="F5" t="str">
            <v>INTERNATIONAL</v>
          </cell>
          <cell r="G5" t="str">
            <v>7600 SBA 6X4</v>
          </cell>
          <cell r="H5">
            <v>203</v>
          </cell>
          <cell r="I5" t="str">
            <v>PM_15M_T_INTER</v>
          </cell>
          <cell r="J5" t="str">
            <v>REMOLCADOR</v>
          </cell>
          <cell r="K5" t="str">
            <v>TPG AREQUIPA</v>
          </cell>
          <cell r="L5" t="str">
            <v>AREQUIPA</v>
          </cell>
        </row>
        <row r="6">
          <cell r="B6" t="str">
            <v>AAC-915</v>
          </cell>
          <cell r="C6" t="str">
            <v>1-004</v>
          </cell>
          <cell r="D6" t="str">
            <v>SERVOSA</v>
          </cell>
          <cell r="E6">
            <v>2014</v>
          </cell>
          <cell r="F6" t="str">
            <v>MACK</v>
          </cell>
          <cell r="G6" t="str">
            <v>CXU613E</v>
          </cell>
          <cell r="H6">
            <v>204</v>
          </cell>
          <cell r="I6" t="str">
            <v>PM_20M_T_MACK</v>
          </cell>
          <cell r="J6" t="str">
            <v>REMOLCADOR</v>
          </cell>
          <cell r="K6" t="str">
            <v>TPG BOLIVIA</v>
          </cell>
          <cell r="L6" t="str">
            <v>AREQUIPA</v>
          </cell>
        </row>
        <row r="7">
          <cell r="B7" t="str">
            <v>AAG-862</v>
          </cell>
          <cell r="C7" t="str">
            <v>1-005</v>
          </cell>
          <cell r="D7" t="str">
            <v>SERVOSA</v>
          </cell>
          <cell r="E7">
            <v>2013</v>
          </cell>
          <cell r="F7" t="str">
            <v>MACK</v>
          </cell>
          <cell r="G7" t="str">
            <v>CXU613E</v>
          </cell>
          <cell r="H7">
            <v>101</v>
          </cell>
          <cell r="I7" t="str">
            <v>PM_20M_T_MACK</v>
          </cell>
          <cell r="J7" t="str">
            <v>REMOLCADOR</v>
          </cell>
          <cell r="K7" t="str">
            <v>CV COMBUSTIBLE</v>
          </cell>
          <cell r="L7" t="str">
            <v>AREQUIPA</v>
          </cell>
        </row>
        <row r="8">
          <cell r="B8" t="str">
            <v>ABH-924</v>
          </cell>
          <cell r="C8" t="str">
            <v>1-006</v>
          </cell>
          <cell r="D8" t="str">
            <v>SERVOSA</v>
          </cell>
          <cell r="E8">
            <v>2014</v>
          </cell>
          <cell r="F8" t="str">
            <v>FREIGHTLINER</v>
          </cell>
          <cell r="G8" t="str">
            <v>M2 112</v>
          </cell>
          <cell r="H8">
            <v>801</v>
          </cell>
          <cell r="I8" t="str">
            <v>PM_15M_T_FREIGH</v>
          </cell>
          <cell r="J8" t="str">
            <v>REMOLCADOR</v>
          </cell>
          <cell r="K8" t="str">
            <v>C. CONCENTRADO</v>
          </cell>
          <cell r="L8" t="str">
            <v>AREQUIPA</v>
          </cell>
        </row>
        <row r="9">
          <cell r="B9" t="str">
            <v>ABI-826</v>
          </cell>
          <cell r="C9" t="str">
            <v>1-007</v>
          </cell>
          <cell r="D9" t="str">
            <v>SERVOSA</v>
          </cell>
          <cell r="F9" t="str">
            <v>FREIGHTLINER</v>
          </cell>
          <cell r="G9" t="str">
            <v>M2 112</v>
          </cell>
          <cell r="I9" t="str">
            <v>PM_15M_T_FREIGH</v>
          </cell>
          <cell r="J9" t="str">
            <v>REMOLCADOR</v>
          </cell>
          <cell r="K9" t="str">
            <v>A. COMBUSTIBLE</v>
          </cell>
          <cell r="L9" t="str">
            <v>AREQUIPA</v>
          </cell>
        </row>
        <row r="10">
          <cell r="B10" t="str">
            <v>ABI-888</v>
          </cell>
          <cell r="C10" t="str">
            <v>1-008</v>
          </cell>
          <cell r="D10" t="str">
            <v>SERVOSA</v>
          </cell>
          <cell r="E10">
            <v>2014</v>
          </cell>
          <cell r="F10" t="str">
            <v>FREIGHTLINER</v>
          </cell>
          <cell r="G10" t="str">
            <v>M2 112</v>
          </cell>
          <cell r="H10">
            <v>802</v>
          </cell>
          <cell r="I10" t="str">
            <v>PM_15M_T_FREIGH</v>
          </cell>
          <cell r="J10" t="str">
            <v>REMOLCADOR</v>
          </cell>
          <cell r="K10" t="str">
            <v>C. CONCENTRADO</v>
          </cell>
          <cell r="L10" t="str">
            <v>AREQUIPA</v>
          </cell>
        </row>
        <row r="11">
          <cell r="B11" t="str">
            <v>ABJ-810</v>
          </cell>
          <cell r="C11" t="str">
            <v>1-009</v>
          </cell>
          <cell r="D11" t="str">
            <v>SERVOSA</v>
          </cell>
          <cell r="E11">
            <v>2014</v>
          </cell>
          <cell r="F11" t="str">
            <v>FREIGHTLINER</v>
          </cell>
          <cell r="G11" t="str">
            <v>M2 112</v>
          </cell>
          <cell r="H11">
            <v>803</v>
          </cell>
          <cell r="I11" t="str">
            <v>PM_15M_T_FREIGH</v>
          </cell>
          <cell r="J11" t="str">
            <v>REMOLCADOR</v>
          </cell>
          <cell r="K11" t="str">
            <v>C. CONCENTRADO</v>
          </cell>
          <cell r="L11" t="str">
            <v>AREQUIPA</v>
          </cell>
        </row>
        <row r="12">
          <cell r="B12" t="str">
            <v>ABJ-812</v>
          </cell>
          <cell r="C12" t="str">
            <v>1-010</v>
          </cell>
          <cell r="D12" t="str">
            <v>SERVOSA</v>
          </cell>
          <cell r="E12">
            <v>2014</v>
          </cell>
          <cell r="F12" t="str">
            <v>FREIGHTLINER</v>
          </cell>
          <cell r="G12" t="str">
            <v>M2 112</v>
          </cell>
          <cell r="H12">
            <v>804</v>
          </cell>
          <cell r="I12" t="str">
            <v>PM_15M_T_FREIGH</v>
          </cell>
          <cell r="J12" t="str">
            <v>REMOLCADOR</v>
          </cell>
          <cell r="K12" t="str">
            <v>C. CONCENTRADO</v>
          </cell>
          <cell r="L12" t="str">
            <v>AREQUIPA</v>
          </cell>
        </row>
        <row r="13">
          <cell r="B13" t="str">
            <v>ABJ-854</v>
          </cell>
          <cell r="C13" t="str">
            <v>1-011</v>
          </cell>
          <cell r="D13" t="str">
            <v>SERVOSA</v>
          </cell>
          <cell r="E13">
            <v>2012</v>
          </cell>
          <cell r="F13" t="str">
            <v>FREIGHTLINER</v>
          </cell>
          <cell r="G13" t="str">
            <v>M2 112</v>
          </cell>
          <cell r="H13">
            <v>701</v>
          </cell>
          <cell r="I13" t="str">
            <v>PM_15M_T_FREIGH</v>
          </cell>
          <cell r="J13" t="str">
            <v>REMOLCADOR</v>
          </cell>
          <cell r="K13" t="str">
            <v>A. CONCENTRADO</v>
          </cell>
          <cell r="L13" t="str">
            <v>AREQUIPA</v>
          </cell>
        </row>
        <row r="14">
          <cell r="B14" t="str">
            <v>ABJ-919</v>
          </cell>
          <cell r="C14" t="str">
            <v>1-012</v>
          </cell>
          <cell r="D14" t="str">
            <v>SERVOSA</v>
          </cell>
          <cell r="E14">
            <v>2011</v>
          </cell>
          <cell r="F14" t="str">
            <v>FREIGHTLINER</v>
          </cell>
          <cell r="G14" t="str">
            <v>M2 112</v>
          </cell>
          <cell r="H14">
            <v>702</v>
          </cell>
          <cell r="I14" t="str">
            <v>PM_15M_T_FREIGH</v>
          </cell>
          <cell r="J14" t="str">
            <v>REMOLCADOR</v>
          </cell>
          <cell r="K14" t="str">
            <v>A. CONCENTRADO</v>
          </cell>
          <cell r="L14" t="str">
            <v>AREQUIPA</v>
          </cell>
        </row>
        <row r="15">
          <cell r="B15" t="str">
            <v>ABL-865</v>
          </cell>
          <cell r="C15" t="str">
            <v>1-013</v>
          </cell>
          <cell r="D15" t="str">
            <v>SERVOSA</v>
          </cell>
          <cell r="E15">
            <v>2014</v>
          </cell>
          <cell r="F15" t="str">
            <v>FREIGHTLINER</v>
          </cell>
          <cell r="G15" t="str">
            <v>M2 112</v>
          </cell>
          <cell r="H15">
            <v>805</v>
          </cell>
          <cell r="I15" t="str">
            <v>PM_15M_T_FREIGH</v>
          </cell>
          <cell r="J15" t="str">
            <v>REMOLCADOR</v>
          </cell>
          <cell r="K15" t="str">
            <v>C. CONCENTRADO</v>
          </cell>
          <cell r="L15" t="str">
            <v>AREQUIPA</v>
          </cell>
        </row>
        <row r="16">
          <cell r="B16" t="str">
            <v>ABL-866</v>
          </cell>
          <cell r="C16" t="str">
            <v>1-014</v>
          </cell>
          <cell r="D16" t="str">
            <v>SERVOSA</v>
          </cell>
          <cell r="E16">
            <v>2014</v>
          </cell>
          <cell r="F16" t="str">
            <v>FREIGHTLINER</v>
          </cell>
          <cell r="G16" t="str">
            <v>M2 112</v>
          </cell>
          <cell r="H16">
            <v>806</v>
          </cell>
          <cell r="I16" t="str">
            <v>PM_15M_T_FREIGH</v>
          </cell>
          <cell r="J16" t="str">
            <v>REMOLCADOR</v>
          </cell>
          <cell r="K16" t="str">
            <v>C. CONCENTRADO</v>
          </cell>
          <cell r="L16" t="str">
            <v>AREQUIPA</v>
          </cell>
        </row>
        <row r="17">
          <cell r="B17" t="str">
            <v>ABL-929</v>
          </cell>
          <cell r="C17" t="str">
            <v>1-015</v>
          </cell>
          <cell r="D17" t="str">
            <v>SERVOSA</v>
          </cell>
          <cell r="F17" t="str">
            <v>FREIGHTLINER</v>
          </cell>
          <cell r="G17" t="str">
            <v>M2 112</v>
          </cell>
          <cell r="I17" t="str">
            <v>PM_15M_T_FREIGH</v>
          </cell>
          <cell r="J17" t="str">
            <v>REMOLCADOR</v>
          </cell>
          <cell r="L17" t="str">
            <v>AREQUIPA</v>
          </cell>
        </row>
        <row r="18">
          <cell r="B18" t="str">
            <v>ABL-932</v>
          </cell>
          <cell r="C18" t="str">
            <v>1-016</v>
          </cell>
          <cell r="D18" t="str">
            <v>SERVOSA</v>
          </cell>
          <cell r="E18">
            <v>2014</v>
          </cell>
          <cell r="F18" t="str">
            <v>FREIGHTLINER</v>
          </cell>
          <cell r="G18" t="str">
            <v>M2 112</v>
          </cell>
          <cell r="H18">
            <v>807</v>
          </cell>
          <cell r="I18" t="str">
            <v>PM_15M_T_FREIGH</v>
          </cell>
          <cell r="J18" t="str">
            <v>REMOLCADOR</v>
          </cell>
          <cell r="K18" t="str">
            <v>C. CONCENTRADO</v>
          </cell>
          <cell r="L18" t="str">
            <v>AREQUIPA</v>
          </cell>
        </row>
        <row r="19">
          <cell r="B19" t="str">
            <v>ABM-883</v>
          </cell>
          <cell r="C19" t="str">
            <v>1-017</v>
          </cell>
          <cell r="D19" t="str">
            <v>SERVOSA</v>
          </cell>
          <cell r="F19" t="str">
            <v>FREIGHTLINER</v>
          </cell>
          <cell r="G19" t="str">
            <v>M2 112</v>
          </cell>
          <cell r="H19">
            <v>901</v>
          </cell>
          <cell r="I19" t="str">
            <v>PM_15M_T_FREIGH</v>
          </cell>
          <cell r="J19" t="str">
            <v>REMOLCADOR</v>
          </cell>
          <cell r="K19" t="str">
            <v>B. PILLONES</v>
          </cell>
          <cell r="L19" t="str">
            <v>AREQUIPA</v>
          </cell>
        </row>
        <row r="20">
          <cell r="B20" t="str">
            <v>ABM-945</v>
          </cell>
          <cell r="C20" t="str">
            <v>1-018</v>
          </cell>
          <cell r="D20" t="str">
            <v>SERVOSA</v>
          </cell>
          <cell r="E20">
            <v>2014</v>
          </cell>
          <cell r="F20" t="str">
            <v>FREIGHTLINER</v>
          </cell>
          <cell r="G20" t="str">
            <v>M2 112</v>
          </cell>
          <cell r="H20">
            <v>808</v>
          </cell>
          <cell r="I20" t="str">
            <v>PM_15M_T_FREIGH</v>
          </cell>
          <cell r="J20" t="str">
            <v>REMOLCADOR</v>
          </cell>
          <cell r="K20" t="str">
            <v>C. CONCENTRADO</v>
          </cell>
          <cell r="L20" t="str">
            <v>AREQUIPA</v>
          </cell>
        </row>
        <row r="21">
          <cell r="B21" t="str">
            <v>ABN-809</v>
          </cell>
          <cell r="C21" t="str">
            <v>1-019</v>
          </cell>
          <cell r="D21" t="str">
            <v>SERVOSA</v>
          </cell>
          <cell r="E21">
            <v>2014</v>
          </cell>
          <cell r="F21" t="str">
            <v>FREIGHTLINER</v>
          </cell>
          <cell r="G21" t="str">
            <v>M2 112</v>
          </cell>
          <cell r="H21">
            <v>809</v>
          </cell>
          <cell r="I21" t="str">
            <v>PM_15M_T_FREIGH</v>
          </cell>
          <cell r="J21" t="str">
            <v>REMOLCADOR</v>
          </cell>
          <cell r="K21" t="str">
            <v>C. CONCENTRADO</v>
          </cell>
          <cell r="L21" t="str">
            <v>AREQUIPA</v>
          </cell>
        </row>
        <row r="22">
          <cell r="B22" t="str">
            <v>ABO-902</v>
          </cell>
          <cell r="C22" t="str">
            <v>1-020</v>
          </cell>
          <cell r="D22" t="str">
            <v>SERVOSA</v>
          </cell>
          <cell r="E22">
            <v>2014</v>
          </cell>
          <cell r="F22" t="str">
            <v>FREIGHTLINER</v>
          </cell>
          <cell r="G22" t="str">
            <v>M2 112</v>
          </cell>
          <cell r="H22">
            <v>810</v>
          </cell>
          <cell r="I22" t="str">
            <v>PM_15M_T_FREIGH</v>
          </cell>
          <cell r="J22" t="str">
            <v>REMOLCADOR</v>
          </cell>
          <cell r="K22" t="str">
            <v>C. CONCENTRADO</v>
          </cell>
          <cell r="L22" t="str">
            <v>AREQUIPA</v>
          </cell>
        </row>
        <row r="23">
          <cell r="B23" t="str">
            <v>ABP-861</v>
          </cell>
          <cell r="C23" t="str">
            <v>1-021</v>
          </cell>
          <cell r="D23" t="str">
            <v>SERVOSA</v>
          </cell>
          <cell r="E23">
            <v>2014</v>
          </cell>
          <cell r="F23" t="str">
            <v>FREIGHTLINER</v>
          </cell>
          <cell r="G23" t="str">
            <v>M2 112</v>
          </cell>
          <cell r="H23">
            <v>811</v>
          </cell>
          <cell r="I23" t="str">
            <v>PM_15M_T_FREIGH</v>
          </cell>
          <cell r="J23" t="str">
            <v>REMOLCADOR</v>
          </cell>
          <cell r="K23" t="str">
            <v>C. CONCENTRADO</v>
          </cell>
          <cell r="L23" t="str">
            <v>AREQUIPA</v>
          </cell>
        </row>
        <row r="24">
          <cell r="B24" t="str">
            <v>ABP-862</v>
          </cell>
          <cell r="C24" t="str">
            <v>1-022</v>
          </cell>
          <cell r="D24" t="str">
            <v>SERVOSA</v>
          </cell>
          <cell r="E24">
            <v>2011</v>
          </cell>
          <cell r="F24" t="str">
            <v>FREIGHTLINER</v>
          </cell>
          <cell r="G24" t="str">
            <v>M2 112</v>
          </cell>
          <cell r="H24">
            <v>703</v>
          </cell>
          <cell r="I24" t="str">
            <v>PM_15M_T_FREIGH</v>
          </cell>
          <cell r="J24" t="str">
            <v>REMOLCADOR</v>
          </cell>
          <cell r="K24" t="str">
            <v>A. CONCENTRADO</v>
          </cell>
          <cell r="L24" t="str">
            <v>AREQUIPA</v>
          </cell>
        </row>
        <row r="25">
          <cell r="B25" t="str">
            <v>ABP-881</v>
          </cell>
          <cell r="C25" t="str">
            <v>1-023</v>
          </cell>
          <cell r="D25" t="str">
            <v>SERVOSA</v>
          </cell>
          <cell r="E25">
            <v>2014</v>
          </cell>
          <cell r="F25" t="str">
            <v>FREIGHTLINER</v>
          </cell>
          <cell r="G25" t="str">
            <v>M2 112</v>
          </cell>
          <cell r="H25">
            <v>812</v>
          </cell>
          <cell r="I25" t="str">
            <v>PM_15M_T_FREIGH</v>
          </cell>
          <cell r="J25" t="str">
            <v>REMOLCADOR</v>
          </cell>
          <cell r="K25" t="str">
            <v>C. CONCENTRADO</v>
          </cell>
          <cell r="L25" t="str">
            <v>AREQUIPA</v>
          </cell>
        </row>
        <row r="26">
          <cell r="B26" t="str">
            <v>ABP-887</v>
          </cell>
          <cell r="C26" t="str">
            <v>1-024</v>
          </cell>
          <cell r="D26" t="str">
            <v>SERVOSA</v>
          </cell>
          <cell r="E26">
            <v>2014</v>
          </cell>
          <cell r="F26" t="str">
            <v>FREIGHTLINER</v>
          </cell>
          <cell r="G26" t="str">
            <v>M2 112</v>
          </cell>
          <cell r="H26">
            <v>813</v>
          </cell>
          <cell r="I26" t="str">
            <v>PM_15M_T_FREIGH</v>
          </cell>
          <cell r="J26" t="str">
            <v>REMOLCADOR</v>
          </cell>
          <cell r="K26" t="str">
            <v>C. CONCENTRADO</v>
          </cell>
          <cell r="L26" t="str">
            <v>AREQUIPA</v>
          </cell>
        </row>
        <row r="27">
          <cell r="B27" t="str">
            <v>ABP-913</v>
          </cell>
          <cell r="C27" t="str">
            <v>1-025</v>
          </cell>
          <cell r="D27" t="str">
            <v>SERVOSA</v>
          </cell>
          <cell r="E27">
            <v>2014</v>
          </cell>
          <cell r="F27" t="str">
            <v>FREIGHTLINER</v>
          </cell>
          <cell r="G27" t="str">
            <v>M2 112</v>
          </cell>
          <cell r="H27">
            <v>814</v>
          </cell>
          <cell r="I27" t="str">
            <v>PM_15M_T_FREIGH</v>
          </cell>
          <cell r="J27" t="str">
            <v>REMOLCADOR</v>
          </cell>
          <cell r="K27" t="str">
            <v>C. CONCENTRADO</v>
          </cell>
          <cell r="L27" t="str">
            <v>AREQUIPA</v>
          </cell>
        </row>
        <row r="28">
          <cell r="B28" t="str">
            <v>ABP-914</v>
          </cell>
          <cell r="C28" t="str">
            <v>1-026</v>
          </cell>
          <cell r="D28" t="str">
            <v>SERVOSA</v>
          </cell>
          <cell r="E28">
            <v>2014</v>
          </cell>
          <cell r="F28" t="str">
            <v>FREIGHTLINER</v>
          </cell>
          <cell r="G28" t="str">
            <v>M2 112</v>
          </cell>
          <cell r="H28">
            <v>815</v>
          </cell>
          <cell r="I28" t="str">
            <v>PM_20M_T_FREIGH</v>
          </cell>
          <cell r="J28" t="str">
            <v>REMOLCADOR</v>
          </cell>
          <cell r="K28" t="str">
            <v>C. CONCENTRADO</v>
          </cell>
          <cell r="L28" t="str">
            <v>AREQUIPA</v>
          </cell>
        </row>
        <row r="29">
          <cell r="B29" t="str">
            <v>ABP-915</v>
          </cell>
          <cell r="C29" t="str">
            <v>1-027</v>
          </cell>
          <cell r="D29" t="str">
            <v>SERVOSA</v>
          </cell>
          <cell r="E29">
            <v>2014</v>
          </cell>
          <cell r="F29" t="str">
            <v>FREIGHTLINER</v>
          </cell>
          <cell r="G29" t="str">
            <v>M2 112</v>
          </cell>
          <cell r="H29">
            <v>816</v>
          </cell>
          <cell r="I29" t="str">
            <v>PM_15M_T_FREIGH</v>
          </cell>
          <cell r="J29" t="str">
            <v>REMOLCADOR</v>
          </cell>
          <cell r="K29" t="str">
            <v>C. CONCENTRADO</v>
          </cell>
          <cell r="L29" t="str">
            <v>AREQUIPA</v>
          </cell>
        </row>
        <row r="30">
          <cell r="B30" t="str">
            <v>ABP-918</v>
          </cell>
          <cell r="C30" t="str">
            <v>1-028</v>
          </cell>
          <cell r="D30" t="str">
            <v>SERVOSA</v>
          </cell>
          <cell r="E30">
            <v>2014</v>
          </cell>
          <cell r="F30" t="str">
            <v>FREIGHTLINER</v>
          </cell>
          <cell r="G30" t="str">
            <v>M2 112</v>
          </cell>
          <cell r="H30">
            <v>817</v>
          </cell>
          <cell r="I30" t="str">
            <v>PM_15M_T_FREIGH</v>
          </cell>
          <cell r="J30" t="str">
            <v>REMOLCADOR</v>
          </cell>
          <cell r="K30" t="str">
            <v>C. CONCENTRADO</v>
          </cell>
          <cell r="L30" t="str">
            <v>AREQUIPA</v>
          </cell>
        </row>
        <row r="31">
          <cell r="B31" t="str">
            <v>ABP-919</v>
          </cell>
          <cell r="C31" t="str">
            <v>1-029</v>
          </cell>
          <cell r="D31" t="str">
            <v>SERVOSA</v>
          </cell>
          <cell r="E31">
            <v>2014</v>
          </cell>
          <cell r="F31" t="str">
            <v>FREIGHTLINER</v>
          </cell>
          <cell r="G31" t="str">
            <v>M2 112</v>
          </cell>
          <cell r="H31">
            <v>818</v>
          </cell>
          <cell r="I31" t="str">
            <v>PM_20M_T_FREIGH</v>
          </cell>
          <cell r="J31" t="str">
            <v>REMOLCADOR</v>
          </cell>
          <cell r="K31" t="str">
            <v>C. CONCENTRADO</v>
          </cell>
          <cell r="L31" t="str">
            <v>AREQUIPA</v>
          </cell>
        </row>
        <row r="32">
          <cell r="B32" t="str">
            <v>ABP-934</v>
          </cell>
          <cell r="C32" t="str">
            <v>1-030</v>
          </cell>
          <cell r="D32" t="str">
            <v>SERVOSA</v>
          </cell>
          <cell r="E32">
            <v>2014</v>
          </cell>
          <cell r="F32" t="str">
            <v>FREIGHTLINER</v>
          </cell>
          <cell r="G32" t="str">
            <v>M2 112</v>
          </cell>
          <cell r="H32">
            <v>19</v>
          </cell>
          <cell r="I32" t="str">
            <v>PM_15M_T_FREIGH</v>
          </cell>
          <cell r="J32" t="str">
            <v>REMOLCADOR</v>
          </cell>
          <cell r="K32" t="str">
            <v>TPG AREQUIPA</v>
          </cell>
          <cell r="L32" t="str">
            <v>AREQUIPA</v>
          </cell>
        </row>
        <row r="33">
          <cell r="B33" t="str">
            <v>ABQ-840</v>
          </cell>
          <cell r="C33" t="str">
            <v>1-031</v>
          </cell>
          <cell r="D33" t="str">
            <v>SERVOSA</v>
          </cell>
          <cell r="E33">
            <v>2014</v>
          </cell>
          <cell r="F33" t="str">
            <v>FREIGHTLINER</v>
          </cell>
          <cell r="G33" t="str">
            <v>M2 112</v>
          </cell>
          <cell r="H33">
            <v>819</v>
          </cell>
          <cell r="I33" t="str">
            <v>PM_15M_T_FREIGH</v>
          </cell>
          <cell r="J33" t="str">
            <v>REMOLCADOR</v>
          </cell>
          <cell r="K33" t="str">
            <v>C. CONCENTRADO</v>
          </cell>
          <cell r="L33" t="str">
            <v>AREQUIPA</v>
          </cell>
        </row>
        <row r="34">
          <cell r="B34" t="str">
            <v>ABQ-850</v>
          </cell>
          <cell r="C34" t="str">
            <v>1-032</v>
          </cell>
          <cell r="D34" t="str">
            <v>SERVOSA</v>
          </cell>
          <cell r="E34">
            <v>2014</v>
          </cell>
          <cell r="F34" t="str">
            <v>FREIGHTLINER</v>
          </cell>
          <cell r="G34" t="str">
            <v>M2 112</v>
          </cell>
          <cell r="H34">
            <v>820</v>
          </cell>
          <cell r="I34" t="str">
            <v>PM_15M_T_FREIGH</v>
          </cell>
          <cell r="J34" t="str">
            <v>REMOLCADOR</v>
          </cell>
          <cell r="K34" t="str">
            <v>C. CONCENTRADO</v>
          </cell>
          <cell r="L34" t="str">
            <v>AREQUIPA</v>
          </cell>
        </row>
        <row r="35">
          <cell r="B35" t="str">
            <v>ABQ-856</v>
          </cell>
          <cell r="C35" t="str">
            <v>1-033</v>
          </cell>
          <cell r="D35" t="str">
            <v>SERVOSA</v>
          </cell>
          <cell r="E35">
            <v>2014</v>
          </cell>
          <cell r="F35" t="str">
            <v>FREIGHTLINER</v>
          </cell>
          <cell r="G35" t="str">
            <v>M2 112</v>
          </cell>
          <cell r="H35">
            <v>821</v>
          </cell>
          <cell r="I35" t="str">
            <v>PM_15M_T_FREIGH</v>
          </cell>
          <cell r="J35" t="str">
            <v>REMOLCADOR</v>
          </cell>
          <cell r="K35" t="str">
            <v>C. CONCENTRADO</v>
          </cell>
          <cell r="L35" t="str">
            <v>AREQUIPA</v>
          </cell>
        </row>
        <row r="36">
          <cell r="B36" t="str">
            <v>ABQ-857</v>
          </cell>
          <cell r="C36" t="str">
            <v>1-034</v>
          </cell>
          <cell r="D36" t="str">
            <v>SERVOSA</v>
          </cell>
          <cell r="E36">
            <v>2014</v>
          </cell>
          <cell r="F36" t="str">
            <v>FREIGHTLINER</v>
          </cell>
          <cell r="G36" t="str">
            <v>M2 112</v>
          </cell>
          <cell r="H36">
            <v>822</v>
          </cell>
          <cell r="I36" t="str">
            <v>PM_15M_T_FREIGH</v>
          </cell>
          <cell r="J36" t="str">
            <v>REMOLCADOR</v>
          </cell>
          <cell r="K36" t="str">
            <v>C. CONCENTRADO</v>
          </cell>
          <cell r="L36" t="str">
            <v>AREQUIPA</v>
          </cell>
        </row>
        <row r="37">
          <cell r="B37" t="str">
            <v>ABQ-860</v>
          </cell>
          <cell r="C37" t="str">
            <v>1-035</v>
          </cell>
          <cell r="D37" t="str">
            <v>SERVOSA</v>
          </cell>
          <cell r="E37">
            <v>2014</v>
          </cell>
          <cell r="F37" t="str">
            <v>FREIGHTLINER</v>
          </cell>
          <cell r="G37" t="str">
            <v>M2 112</v>
          </cell>
          <cell r="H37">
            <v>823</v>
          </cell>
          <cell r="I37" t="str">
            <v>PM_15M_T_FREIGH</v>
          </cell>
          <cell r="J37" t="str">
            <v>REMOLCADOR</v>
          </cell>
          <cell r="K37" t="str">
            <v>C. CONCENTRADO</v>
          </cell>
          <cell r="L37" t="str">
            <v>AREQUIPA</v>
          </cell>
        </row>
        <row r="38">
          <cell r="B38" t="str">
            <v>ABQ-897</v>
          </cell>
          <cell r="C38" t="str">
            <v>1-036</v>
          </cell>
          <cell r="D38" t="str">
            <v>SERVOSA</v>
          </cell>
          <cell r="F38" t="str">
            <v>FREIGHTLINER</v>
          </cell>
          <cell r="G38" t="str">
            <v>M2 112</v>
          </cell>
          <cell r="H38">
            <v>902</v>
          </cell>
          <cell r="I38" t="str">
            <v>PM_15M_T_FREIGH</v>
          </cell>
          <cell r="J38" t="str">
            <v>REMOLCADOR</v>
          </cell>
          <cell r="K38" t="str">
            <v>B. PILLONES</v>
          </cell>
          <cell r="L38" t="str">
            <v>AREQUIPA</v>
          </cell>
        </row>
        <row r="39">
          <cell r="B39" t="str">
            <v>ABR-803</v>
          </cell>
          <cell r="C39" t="str">
            <v>1-037</v>
          </cell>
          <cell r="D39" t="str">
            <v>SERVOSA</v>
          </cell>
          <cell r="E39">
            <v>2014</v>
          </cell>
          <cell r="F39" t="str">
            <v>FREIGHTLINER</v>
          </cell>
          <cell r="G39" t="str">
            <v>M2 112</v>
          </cell>
          <cell r="H39">
            <v>824</v>
          </cell>
          <cell r="I39" t="str">
            <v>PM_15M_T_FREIGH</v>
          </cell>
          <cell r="J39" t="str">
            <v>REMOLCADOR</v>
          </cell>
          <cell r="K39" t="str">
            <v>C. CONCENTRADO</v>
          </cell>
          <cell r="L39" t="str">
            <v>AREQUIPA</v>
          </cell>
        </row>
        <row r="40">
          <cell r="B40" t="str">
            <v>ABR-804</v>
          </cell>
          <cell r="C40" t="str">
            <v>1-038</v>
          </cell>
          <cell r="D40" t="str">
            <v>SERVOSA</v>
          </cell>
          <cell r="E40">
            <v>2014</v>
          </cell>
          <cell r="F40" t="str">
            <v>FREIGHTLINER</v>
          </cell>
          <cell r="G40" t="str">
            <v>M2 112</v>
          </cell>
          <cell r="H40">
            <v>825</v>
          </cell>
          <cell r="I40" t="str">
            <v>PM_15M_T_FREIGH</v>
          </cell>
          <cell r="J40" t="str">
            <v>REMOLCADOR</v>
          </cell>
          <cell r="K40" t="str">
            <v>C. CONCENTRADO</v>
          </cell>
          <cell r="L40" t="str">
            <v>AREQUIPA</v>
          </cell>
        </row>
        <row r="41">
          <cell r="B41" t="str">
            <v>ABR-808</v>
          </cell>
          <cell r="C41" t="str">
            <v>1-039</v>
          </cell>
          <cell r="D41" t="str">
            <v>SERVOSA</v>
          </cell>
          <cell r="E41">
            <v>2014</v>
          </cell>
          <cell r="F41" t="str">
            <v>FREIGHTLINER</v>
          </cell>
          <cell r="G41" t="str">
            <v>M2 112</v>
          </cell>
          <cell r="H41">
            <v>826</v>
          </cell>
          <cell r="I41" t="str">
            <v>PM_15M_T_FREIGH</v>
          </cell>
          <cell r="J41" t="str">
            <v>REMOLCADOR</v>
          </cell>
          <cell r="K41" t="str">
            <v>C. CONCENTRADO</v>
          </cell>
          <cell r="L41" t="str">
            <v>AREQUIPA</v>
          </cell>
        </row>
        <row r="42">
          <cell r="B42" t="str">
            <v>ABR-823</v>
          </cell>
          <cell r="C42" t="str">
            <v>1-040</v>
          </cell>
          <cell r="D42" t="str">
            <v>SERVOSA</v>
          </cell>
          <cell r="E42">
            <v>2014</v>
          </cell>
          <cell r="F42" t="str">
            <v>FREIGHTLINER</v>
          </cell>
          <cell r="G42" t="str">
            <v>M2 112</v>
          </cell>
          <cell r="H42">
            <v>827</v>
          </cell>
          <cell r="I42" t="str">
            <v>PM_15M_T_FREIGH</v>
          </cell>
          <cell r="J42" t="str">
            <v>REMOLCADOR</v>
          </cell>
          <cell r="K42" t="str">
            <v>C. CONCENTRADO</v>
          </cell>
          <cell r="L42" t="str">
            <v>AREQUIPA</v>
          </cell>
        </row>
        <row r="43">
          <cell r="B43" t="str">
            <v>ABR-828</v>
          </cell>
          <cell r="C43" t="str">
            <v>1-041</v>
          </cell>
          <cell r="D43" t="str">
            <v>SERVOSA</v>
          </cell>
          <cell r="E43">
            <v>2014</v>
          </cell>
          <cell r="F43" t="str">
            <v>FREIGHTLINER</v>
          </cell>
          <cell r="G43" t="str">
            <v>M2 112</v>
          </cell>
          <cell r="H43">
            <v>828</v>
          </cell>
          <cell r="I43" t="str">
            <v>PM_15M_T_FREIGH</v>
          </cell>
          <cell r="J43" t="str">
            <v>REMOLCADOR</v>
          </cell>
          <cell r="K43" t="str">
            <v>C. CONCENTRADO</v>
          </cell>
          <cell r="L43" t="str">
            <v>AREQUIPA</v>
          </cell>
        </row>
        <row r="44">
          <cell r="B44" t="str">
            <v>ABR-916</v>
          </cell>
          <cell r="C44" t="str">
            <v>1-042</v>
          </cell>
          <cell r="D44" t="str">
            <v>SERVOSA</v>
          </cell>
          <cell r="E44">
            <v>2014</v>
          </cell>
          <cell r="F44" t="str">
            <v>FREIGHTLINER</v>
          </cell>
          <cell r="G44" t="str">
            <v>M2 112</v>
          </cell>
          <cell r="H44">
            <v>829</v>
          </cell>
          <cell r="I44" t="str">
            <v>PM_15M_T_FREIGH</v>
          </cell>
          <cell r="J44" t="str">
            <v>REMOLCADOR</v>
          </cell>
          <cell r="K44" t="str">
            <v>C. CONCENTRADO</v>
          </cell>
          <cell r="L44" t="str">
            <v>AREQUIPA</v>
          </cell>
        </row>
        <row r="45">
          <cell r="B45" t="str">
            <v>ABU-897</v>
          </cell>
          <cell r="C45" t="str">
            <v>1-043</v>
          </cell>
          <cell r="D45" t="str">
            <v>SERVOSA</v>
          </cell>
          <cell r="E45">
            <v>2014</v>
          </cell>
          <cell r="F45" t="str">
            <v>FREIGHTLINER</v>
          </cell>
          <cell r="G45" t="str">
            <v>M2 112</v>
          </cell>
          <cell r="H45">
            <v>830</v>
          </cell>
          <cell r="I45" t="str">
            <v>PM_15M_T_FREIGH</v>
          </cell>
          <cell r="J45" t="str">
            <v>REMOLCADOR</v>
          </cell>
          <cell r="K45" t="str">
            <v>C. CONCENTRADO</v>
          </cell>
          <cell r="L45" t="str">
            <v>AREQUIPA</v>
          </cell>
        </row>
        <row r="46">
          <cell r="B46" t="str">
            <v>ACD-832</v>
          </cell>
          <cell r="C46" t="str">
            <v>1-044</v>
          </cell>
          <cell r="D46" t="str">
            <v>SERVOSA</v>
          </cell>
          <cell r="E46">
            <v>2014</v>
          </cell>
          <cell r="F46" t="str">
            <v>FREIGHTLINER</v>
          </cell>
          <cell r="G46" t="str">
            <v>M2 112</v>
          </cell>
          <cell r="H46">
            <v>30</v>
          </cell>
          <cell r="I46" t="str">
            <v>PM_15M_T_FREIGH</v>
          </cell>
          <cell r="J46" t="str">
            <v>REMOLCADOR</v>
          </cell>
          <cell r="K46" t="str">
            <v>LB COMBUSTIBLE</v>
          </cell>
          <cell r="L46" t="str">
            <v>AREQUIPA</v>
          </cell>
        </row>
        <row r="47">
          <cell r="B47" t="str">
            <v>ACD-841</v>
          </cell>
          <cell r="C47" t="str">
            <v>1-045</v>
          </cell>
          <cell r="D47" t="str">
            <v>SERVOSA</v>
          </cell>
          <cell r="E47">
            <v>2014</v>
          </cell>
          <cell r="F47" t="str">
            <v>FREIGHTLINER</v>
          </cell>
          <cell r="G47" t="str">
            <v>M2 112</v>
          </cell>
          <cell r="H47">
            <v>23</v>
          </cell>
          <cell r="I47" t="str">
            <v>PM_15M_T_FREIGH</v>
          </cell>
          <cell r="J47" t="str">
            <v>REMOLCADOR</v>
          </cell>
          <cell r="K47" t="str">
            <v>LB COMBUSTIBLE</v>
          </cell>
          <cell r="L47" t="str">
            <v>AREQUIPA</v>
          </cell>
        </row>
        <row r="48">
          <cell r="B48" t="str">
            <v>ACD-850</v>
          </cell>
          <cell r="C48" t="str">
            <v>1-046</v>
          </cell>
          <cell r="D48" t="str">
            <v>SERVOSA</v>
          </cell>
          <cell r="E48">
            <v>24</v>
          </cell>
          <cell r="F48" t="str">
            <v>FREIGHTLINER</v>
          </cell>
          <cell r="G48" t="str">
            <v>M2 112</v>
          </cell>
          <cell r="H48">
            <v>24</v>
          </cell>
          <cell r="I48" t="str">
            <v>PM_15M_T_FREIGH</v>
          </cell>
          <cell r="J48" t="str">
            <v>REMOLCADOR</v>
          </cell>
          <cell r="K48" t="str">
            <v>LB COMBUSTIBLE</v>
          </cell>
          <cell r="L48" t="str">
            <v>AREQUIPA</v>
          </cell>
        </row>
        <row r="49">
          <cell r="B49" t="str">
            <v>ACD-859</v>
          </cell>
          <cell r="C49" t="str">
            <v>1-047</v>
          </cell>
          <cell r="D49" t="str">
            <v>SERVOSA</v>
          </cell>
          <cell r="E49">
            <v>2014</v>
          </cell>
          <cell r="F49" t="str">
            <v>FREIGHTLINER</v>
          </cell>
          <cell r="G49" t="str">
            <v>M2 112</v>
          </cell>
          <cell r="H49">
            <v>29</v>
          </cell>
          <cell r="I49" t="str">
            <v>PM_15M_T_FREIGH</v>
          </cell>
          <cell r="J49" t="str">
            <v>REMOLCADOR</v>
          </cell>
          <cell r="K49" t="str">
            <v>LB COMBUSTIBLE</v>
          </cell>
          <cell r="L49" t="str">
            <v>AREQUIPA</v>
          </cell>
        </row>
        <row r="50">
          <cell r="B50" t="str">
            <v>ACD-915</v>
          </cell>
          <cell r="C50" t="str">
            <v>1-048</v>
          </cell>
          <cell r="D50" t="str">
            <v>SERVOSA</v>
          </cell>
          <cell r="E50">
            <v>28</v>
          </cell>
          <cell r="F50" t="str">
            <v>FREIGHTLINER</v>
          </cell>
          <cell r="G50" t="str">
            <v>M2 112</v>
          </cell>
          <cell r="H50">
            <v>28</v>
          </cell>
          <cell r="I50" t="str">
            <v>PM_15M_T_FREIGH</v>
          </cell>
          <cell r="J50" t="str">
            <v>REMOLCADOR</v>
          </cell>
          <cell r="K50" t="str">
            <v>LB COMBUSTIBLE</v>
          </cell>
          <cell r="L50" t="str">
            <v>AREQUIPA</v>
          </cell>
        </row>
        <row r="51">
          <cell r="B51" t="str">
            <v>ACD-927</v>
          </cell>
          <cell r="C51" t="str">
            <v>1-049</v>
          </cell>
          <cell r="D51" t="str">
            <v>SERVOSA</v>
          </cell>
          <cell r="E51">
            <v>2014</v>
          </cell>
          <cell r="F51" t="str">
            <v>FREIGHTLINER</v>
          </cell>
          <cell r="G51" t="str">
            <v>M2 112</v>
          </cell>
          <cell r="H51">
            <v>31</v>
          </cell>
          <cell r="I51" t="str">
            <v>PM_15M_T_FREIGH</v>
          </cell>
          <cell r="J51" t="str">
            <v>REMOLCADOR</v>
          </cell>
          <cell r="K51" t="str">
            <v>LB COMBUSTIBLE</v>
          </cell>
          <cell r="L51" t="str">
            <v>AREQUIPA</v>
          </cell>
        </row>
        <row r="52">
          <cell r="B52" t="str">
            <v>ACD-945</v>
          </cell>
          <cell r="C52" t="str">
            <v>1-050</v>
          </cell>
          <cell r="D52" t="str">
            <v>SERVOSA</v>
          </cell>
          <cell r="E52">
            <v>33</v>
          </cell>
          <cell r="F52" t="str">
            <v>FREIGHTLINER</v>
          </cell>
          <cell r="G52" t="str">
            <v>M2 112</v>
          </cell>
          <cell r="H52">
            <v>33</v>
          </cell>
          <cell r="I52" t="str">
            <v>PM_15M_T_FREIGH</v>
          </cell>
          <cell r="J52" t="str">
            <v>REMOLCADOR</v>
          </cell>
          <cell r="K52" t="str">
            <v>LB COMBUSTIBLE</v>
          </cell>
          <cell r="L52" t="str">
            <v>AREQUIPA</v>
          </cell>
        </row>
        <row r="53">
          <cell r="B53" t="str">
            <v>ACE-805</v>
          </cell>
          <cell r="C53" t="str">
            <v>1-051</v>
          </cell>
          <cell r="D53" t="str">
            <v>SERVOSA</v>
          </cell>
          <cell r="E53">
            <v>2014</v>
          </cell>
          <cell r="F53" t="str">
            <v>FREIGHTLINER</v>
          </cell>
          <cell r="G53" t="str">
            <v>M2 112</v>
          </cell>
          <cell r="H53">
            <v>27</v>
          </cell>
          <cell r="I53" t="str">
            <v>PM_15M_T_FREIGH</v>
          </cell>
          <cell r="J53" t="str">
            <v>REMOLCADOR</v>
          </cell>
          <cell r="K53" t="str">
            <v>LB COMBUSTIBLE</v>
          </cell>
          <cell r="L53" t="str">
            <v>AREQUIPA</v>
          </cell>
        </row>
        <row r="54">
          <cell r="B54" t="str">
            <v>ACU-868</v>
          </cell>
          <cell r="C54" t="str">
            <v>1-052</v>
          </cell>
          <cell r="D54" t="str">
            <v>SERVOSA</v>
          </cell>
          <cell r="E54">
            <v>2014</v>
          </cell>
          <cell r="F54" t="str">
            <v>FREIGHTLINER</v>
          </cell>
          <cell r="G54" t="str">
            <v>M2 112</v>
          </cell>
          <cell r="H54">
            <v>26</v>
          </cell>
          <cell r="I54" t="str">
            <v>PM_15M_T_FREIGH</v>
          </cell>
          <cell r="J54" t="str">
            <v>REMOLCADOR</v>
          </cell>
          <cell r="K54" t="str">
            <v>LB COMBUSTIBLE</v>
          </cell>
          <cell r="L54" t="str">
            <v>AREQUIPA</v>
          </cell>
        </row>
        <row r="55">
          <cell r="B55" t="str">
            <v>ACU-869</v>
          </cell>
          <cell r="C55" t="str">
            <v>1-053</v>
          </cell>
          <cell r="D55" t="str">
            <v>SERVOSA</v>
          </cell>
          <cell r="E55">
            <v>2014</v>
          </cell>
          <cell r="F55" t="str">
            <v>FREIGHTLINER</v>
          </cell>
          <cell r="G55" t="str">
            <v>M2 112</v>
          </cell>
          <cell r="H55">
            <v>25</v>
          </cell>
          <cell r="I55" t="str">
            <v>PM_15M_T_FREIGH</v>
          </cell>
          <cell r="J55" t="str">
            <v>REMOLCADOR</v>
          </cell>
          <cell r="K55" t="str">
            <v>LB COMBUSTIBLE</v>
          </cell>
          <cell r="L55" t="str">
            <v>AREQUIPA</v>
          </cell>
        </row>
        <row r="56">
          <cell r="B56" t="str">
            <v>ACV-820</v>
          </cell>
          <cell r="C56" t="str">
            <v>1-054</v>
          </cell>
          <cell r="D56" t="str">
            <v>SERVOSA</v>
          </cell>
          <cell r="E56">
            <v>2014</v>
          </cell>
          <cell r="F56" t="str">
            <v>FREIGHTLINER</v>
          </cell>
          <cell r="G56" t="str">
            <v>M2 112</v>
          </cell>
          <cell r="H56">
            <v>32</v>
          </cell>
          <cell r="I56" t="str">
            <v>PM_15M_T_FREIGH</v>
          </cell>
          <cell r="J56" t="str">
            <v>REMOLCADOR</v>
          </cell>
          <cell r="K56" t="str">
            <v>LB COMBUSTIBLE</v>
          </cell>
          <cell r="L56" t="str">
            <v>AREQUIPA</v>
          </cell>
        </row>
        <row r="57">
          <cell r="B57" t="str">
            <v>ACY-918</v>
          </cell>
          <cell r="C57" t="str">
            <v>1-055</v>
          </cell>
          <cell r="D57" t="str">
            <v>SERVOSA</v>
          </cell>
          <cell r="E57">
            <v>2014</v>
          </cell>
          <cell r="F57" t="str">
            <v>FREIGHTLINER</v>
          </cell>
          <cell r="G57" t="str">
            <v>M2 112</v>
          </cell>
          <cell r="H57">
            <v>34</v>
          </cell>
          <cell r="I57" t="str">
            <v>PM_15M_T_FREIGH</v>
          </cell>
          <cell r="J57" t="str">
            <v>REMOLCADOR</v>
          </cell>
          <cell r="K57" t="str">
            <v>LB COMBUSTIBLE</v>
          </cell>
          <cell r="L57" t="str">
            <v>AREQUIPA</v>
          </cell>
        </row>
        <row r="58">
          <cell r="B58" t="str">
            <v>AFN-937</v>
          </cell>
          <cell r="C58" t="str">
            <v>1-056</v>
          </cell>
          <cell r="D58" t="str">
            <v>SERVOSA</v>
          </cell>
          <cell r="E58">
            <v>2014</v>
          </cell>
          <cell r="F58" t="str">
            <v>FREIGHTLINER</v>
          </cell>
          <cell r="G58" t="str">
            <v>M2 112</v>
          </cell>
          <cell r="H58">
            <v>831</v>
          </cell>
          <cell r="I58" t="str">
            <v>PM_15M_T_FREIGH</v>
          </cell>
          <cell r="J58" t="str">
            <v>REMOLCADOR</v>
          </cell>
          <cell r="K58" t="str">
            <v>C. CONCENTRADO</v>
          </cell>
          <cell r="L58" t="str">
            <v>AREQUIPA</v>
          </cell>
        </row>
        <row r="59">
          <cell r="B59" t="str">
            <v>AFO-894</v>
          </cell>
          <cell r="C59" t="str">
            <v>1-057</v>
          </cell>
          <cell r="D59" t="str">
            <v>SERVOSA</v>
          </cell>
          <cell r="E59">
            <v>2014</v>
          </cell>
          <cell r="F59" t="str">
            <v>FREIGHTLINER</v>
          </cell>
          <cell r="G59" t="str">
            <v>M2 112</v>
          </cell>
          <cell r="H59">
            <v>832</v>
          </cell>
          <cell r="I59" t="str">
            <v>PM_15M_T_FREIGH</v>
          </cell>
          <cell r="J59" t="str">
            <v>REMOLCADOR</v>
          </cell>
          <cell r="K59" t="str">
            <v>C. CONCENTRADO</v>
          </cell>
          <cell r="L59" t="str">
            <v>AREQUIPA</v>
          </cell>
        </row>
        <row r="60">
          <cell r="B60" t="str">
            <v>AFO-895</v>
          </cell>
          <cell r="C60" t="str">
            <v>1-058</v>
          </cell>
          <cell r="D60" t="str">
            <v>SERVOSA</v>
          </cell>
          <cell r="E60">
            <v>2014</v>
          </cell>
          <cell r="F60" t="str">
            <v>FREIGHTLINER</v>
          </cell>
          <cell r="G60" t="str">
            <v>M2 112</v>
          </cell>
          <cell r="H60">
            <v>833</v>
          </cell>
          <cell r="I60" t="str">
            <v>PM_15M_T_FREIGH</v>
          </cell>
          <cell r="J60" t="str">
            <v>REMOLCADOR</v>
          </cell>
          <cell r="K60" t="str">
            <v>C. CONCENTRADO</v>
          </cell>
          <cell r="L60" t="str">
            <v>AREQUIPA</v>
          </cell>
        </row>
        <row r="61">
          <cell r="B61" t="str">
            <v>AFO-902</v>
          </cell>
          <cell r="C61" t="str">
            <v>1-059</v>
          </cell>
          <cell r="D61" t="str">
            <v>SERVOSA</v>
          </cell>
          <cell r="E61">
            <v>2014</v>
          </cell>
          <cell r="F61" t="str">
            <v>FREIGHTLINER</v>
          </cell>
          <cell r="G61" t="str">
            <v>M2 112</v>
          </cell>
          <cell r="H61">
            <v>834</v>
          </cell>
          <cell r="I61" t="str">
            <v>PM_15M_T_FREIGH</v>
          </cell>
          <cell r="J61" t="str">
            <v>REMOLCADOR</v>
          </cell>
          <cell r="K61" t="str">
            <v>C. CONCENTRADO</v>
          </cell>
          <cell r="L61" t="str">
            <v>AREQUIPA</v>
          </cell>
        </row>
        <row r="62">
          <cell r="B62" t="str">
            <v>AFO-949</v>
          </cell>
          <cell r="C62" t="str">
            <v>1-060</v>
          </cell>
          <cell r="D62" t="str">
            <v>SERVOSA</v>
          </cell>
          <cell r="E62">
            <v>2014</v>
          </cell>
          <cell r="F62" t="str">
            <v>FREIGHTLINER</v>
          </cell>
          <cell r="G62" t="str">
            <v>M2 112</v>
          </cell>
          <cell r="H62">
            <v>835</v>
          </cell>
          <cell r="I62" t="str">
            <v>PM_15M_T_FREIGH</v>
          </cell>
          <cell r="J62" t="str">
            <v>REMOLCADOR</v>
          </cell>
          <cell r="K62" t="str">
            <v>C. CONCENTRADO</v>
          </cell>
          <cell r="L62" t="str">
            <v>AREQUIPA</v>
          </cell>
        </row>
        <row r="63">
          <cell r="B63" t="str">
            <v>AFP-820</v>
          </cell>
          <cell r="C63" t="str">
            <v>1-061</v>
          </cell>
          <cell r="D63" t="str">
            <v>SERVOSA</v>
          </cell>
          <cell r="E63">
            <v>2014</v>
          </cell>
          <cell r="F63" t="str">
            <v>FREIGHTLINER</v>
          </cell>
          <cell r="G63" t="str">
            <v>M2 112</v>
          </cell>
          <cell r="H63">
            <v>836</v>
          </cell>
          <cell r="I63" t="str">
            <v>PM_20M_T_FREIGH</v>
          </cell>
          <cell r="J63" t="str">
            <v>REMOLCADOR</v>
          </cell>
          <cell r="K63" t="str">
            <v>C. CONCENTRADO</v>
          </cell>
          <cell r="L63" t="str">
            <v>AREQUIPA</v>
          </cell>
        </row>
        <row r="64">
          <cell r="B64" t="str">
            <v>AFP-821</v>
          </cell>
          <cell r="C64" t="str">
            <v>1-062</v>
          </cell>
          <cell r="D64" t="str">
            <v>SERVOSA</v>
          </cell>
          <cell r="E64">
            <v>2014</v>
          </cell>
          <cell r="F64" t="str">
            <v>FREIGHTLINER</v>
          </cell>
          <cell r="G64" t="str">
            <v>M2 112</v>
          </cell>
          <cell r="H64">
            <v>837</v>
          </cell>
          <cell r="I64" t="str">
            <v>PM_15M_T_FREIGH</v>
          </cell>
          <cell r="J64" t="str">
            <v>REMOLCADOR</v>
          </cell>
          <cell r="K64" t="str">
            <v>C. CONCENTRADO</v>
          </cell>
          <cell r="L64" t="str">
            <v>AREQUIPA</v>
          </cell>
        </row>
        <row r="65">
          <cell r="B65" t="str">
            <v>AFP-823</v>
          </cell>
          <cell r="C65" t="str">
            <v>1-063</v>
          </cell>
          <cell r="D65" t="str">
            <v>SERVOSA</v>
          </cell>
          <cell r="E65">
            <v>2014</v>
          </cell>
          <cell r="F65" t="str">
            <v>FREIGHTLINER</v>
          </cell>
          <cell r="G65" t="str">
            <v>M2 112</v>
          </cell>
          <cell r="H65">
            <v>838</v>
          </cell>
          <cell r="I65" t="str">
            <v>PM_15M_T_FREIGH</v>
          </cell>
          <cell r="J65" t="str">
            <v>REMOLCADOR</v>
          </cell>
          <cell r="K65" t="str">
            <v>C. CONCENTRADO</v>
          </cell>
          <cell r="L65" t="str">
            <v>AREQUIPA</v>
          </cell>
        </row>
        <row r="66">
          <cell r="B66" t="str">
            <v>AFP-824</v>
          </cell>
          <cell r="C66" t="str">
            <v>1-064</v>
          </cell>
          <cell r="D66" t="str">
            <v>SERVOSA</v>
          </cell>
          <cell r="E66">
            <v>2014</v>
          </cell>
          <cell r="F66" t="str">
            <v>FREIGHTLINER</v>
          </cell>
          <cell r="G66" t="str">
            <v>M2 112</v>
          </cell>
          <cell r="H66">
            <v>839</v>
          </cell>
          <cell r="I66" t="str">
            <v>PM_20M_T_FREIGH</v>
          </cell>
          <cell r="J66" t="str">
            <v>REMOLCADOR</v>
          </cell>
          <cell r="K66" t="str">
            <v>C. CONCENTRADO</v>
          </cell>
          <cell r="L66" t="str">
            <v>AREQUIPA</v>
          </cell>
        </row>
        <row r="67">
          <cell r="B67" t="str">
            <v>AFP-825</v>
          </cell>
          <cell r="C67" t="str">
            <v>1-065</v>
          </cell>
          <cell r="D67" t="str">
            <v>SERVOSA</v>
          </cell>
          <cell r="E67">
            <v>2014</v>
          </cell>
          <cell r="F67" t="str">
            <v>FREIGHTLINER</v>
          </cell>
          <cell r="G67" t="str">
            <v>M2 112</v>
          </cell>
          <cell r="H67">
            <v>840</v>
          </cell>
          <cell r="I67" t="str">
            <v>PM_20M_T_FREIGH</v>
          </cell>
          <cell r="J67" t="str">
            <v>REMOLCADOR</v>
          </cell>
          <cell r="K67" t="str">
            <v>C. CONCENTRADO</v>
          </cell>
          <cell r="L67" t="str">
            <v>AREQUIPA</v>
          </cell>
        </row>
        <row r="68">
          <cell r="B68" t="str">
            <v>AFP-847</v>
          </cell>
          <cell r="C68" t="str">
            <v>1-066</v>
          </cell>
          <cell r="D68" t="str">
            <v>SERVOSA</v>
          </cell>
          <cell r="E68">
            <v>2014</v>
          </cell>
          <cell r="F68" t="str">
            <v>FREIGHTLINER</v>
          </cell>
          <cell r="G68" t="str">
            <v>M2 112</v>
          </cell>
          <cell r="H68">
            <v>841</v>
          </cell>
          <cell r="I68" t="str">
            <v>PM_15M_T_FREIGH</v>
          </cell>
          <cell r="J68" t="str">
            <v>REMOLCADOR</v>
          </cell>
          <cell r="K68" t="str">
            <v>C. CONCENTRADO</v>
          </cell>
          <cell r="L68" t="str">
            <v>AREQUIPA</v>
          </cell>
        </row>
        <row r="69">
          <cell r="B69" t="str">
            <v>AFP-943</v>
          </cell>
          <cell r="C69" t="str">
            <v>1-067</v>
          </cell>
          <cell r="D69" t="str">
            <v>SERVOSA</v>
          </cell>
          <cell r="E69">
            <v>2014</v>
          </cell>
          <cell r="F69" t="str">
            <v>FREIGHTLINER</v>
          </cell>
          <cell r="G69" t="str">
            <v>M2 112</v>
          </cell>
          <cell r="H69">
            <v>842</v>
          </cell>
          <cell r="I69" t="str">
            <v>PM_20M_T_FREIGH</v>
          </cell>
          <cell r="J69" t="str">
            <v>REMOLCADOR</v>
          </cell>
          <cell r="K69" t="str">
            <v>C. CONCENTRADO</v>
          </cell>
          <cell r="L69" t="str">
            <v>AREQUIPA</v>
          </cell>
        </row>
        <row r="70">
          <cell r="B70" t="str">
            <v>AFR-876</v>
          </cell>
          <cell r="C70" t="str">
            <v>1-068</v>
          </cell>
          <cell r="D70" t="str">
            <v>SERVOSA</v>
          </cell>
          <cell r="E70">
            <v>2014</v>
          </cell>
          <cell r="F70" t="str">
            <v>FREIGHTLINER</v>
          </cell>
          <cell r="G70" t="str">
            <v>M2 112</v>
          </cell>
          <cell r="H70">
            <v>843</v>
          </cell>
          <cell r="I70" t="str">
            <v>PM_15M_T_FREIGH</v>
          </cell>
          <cell r="J70" t="str">
            <v>REMOLCADOR</v>
          </cell>
          <cell r="K70" t="str">
            <v>C. CONCENTRADO</v>
          </cell>
          <cell r="L70" t="str">
            <v>AREQUIPA</v>
          </cell>
        </row>
        <row r="71">
          <cell r="B71" t="str">
            <v>AFS-853</v>
          </cell>
          <cell r="C71" t="str">
            <v>1-069</v>
          </cell>
          <cell r="D71" t="str">
            <v>SERVOSA</v>
          </cell>
          <cell r="E71">
            <v>2014</v>
          </cell>
          <cell r="F71" t="str">
            <v>FREIGHTLINER</v>
          </cell>
          <cell r="G71" t="str">
            <v>M2 112</v>
          </cell>
          <cell r="H71">
            <v>844</v>
          </cell>
          <cell r="I71" t="str">
            <v>PM_15M_T_FREIGH</v>
          </cell>
          <cell r="J71" t="str">
            <v>REMOLCADOR</v>
          </cell>
          <cell r="K71" t="str">
            <v>C. CONCENTRADO</v>
          </cell>
          <cell r="L71" t="str">
            <v>AREQUIPA</v>
          </cell>
        </row>
        <row r="72">
          <cell r="B72" t="str">
            <v>AHK-776</v>
          </cell>
          <cell r="C72" t="str">
            <v>1-070</v>
          </cell>
          <cell r="D72" t="str">
            <v>SERVOSA</v>
          </cell>
          <cell r="E72">
            <v>2014</v>
          </cell>
          <cell r="F72" t="str">
            <v>FREIGHTLINER</v>
          </cell>
          <cell r="G72" t="str">
            <v>M2 112</v>
          </cell>
          <cell r="H72">
            <v>845</v>
          </cell>
          <cell r="I72" t="str">
            <v>PM_15M_T_FREIGH</v>
          </cell>
          <cell r="J72" t="str">
            <v>REMOLCADOR</v>
          </cell>
          <cell r="K72" t="str">
            <v>C. CONCENTRADO</v>
          </cell>
          <cell r="L72" t="str">
            <v>AREQUIPA</v>
          </cell>
        </row>
        <row r="73">
          <cell r="B73" t="str">
            <v>AHK-813</v>
          </cell>
          <cell r="C73" t="str">
            <v>1-071</v>
          </cell>
          <cell r="D73" t="str">
            <v>SERVOSA</v>
          </cell>
          <cell r="E73">
            <v>2011</v>
          </cell>
          <cell r="F73" t="str">
            <v>FREIGHTLINER</v>
          </cell>
          <cell r="G73" t="str">
            <v>M2 112</v>
          </cell>
          <cell r="H73">
            <v>704</v>
          </cell>
          <cell r="I73" t="str">
            <v>PM_15M_T_FREIGH</v>
          </cell>
          <cell r="J73" t="str">
            <v>REMOLCADOR</v>
          </cell>
          <cell r="K73" t="str">
            <v>A. CONCENTRADO</v>
          </cell>
          <cell r="L73" t="str">
            <v>AREQUIPA</v>
          </cell>
        </row>
        <row r="74">
          <cell r="B74" t="str">
            <v>AHK-820</v>
          </cell>
          <cell r="C74" t="str">
            <v>1-072</v>
          </cell>
          <cell r="D74" t="str">
            <v>SERVOSA</v>
          </cell>
          <cell r="E74">
            <v>2011</v>
          </cell>
          <cell r="F74" t="str">
            <v>FREIGHTLINER</v>
          </cell>
          <cell r="G74" t="str">
            <v>M2 112</v>
          </cell>
          <cell r="H74">
            <v>705</v>
          </cell>
          <cell r="I74" t="str">
            <v>PM_15M_T_FREIGH</v>
          </cell>
          <cell r="J74" t="str">
            <v>REMOLCADOR</v>
          </cell>
          <cell r="K74" t="str">
            <v>A. CONCENTRADO</v>
          </cell>
          <cell r="L74" t="str">
            <v>AREQUIPA</v>
          </cell>
        </row>
        <row r="75">
          <cell r="B75" t="str">
            <v>AHK-857</v>
          </cell>
          <cell r="C75" t="str">
            <v>1-073</v>
          </cell>
          <cell r="D75" t="str">
            <v>SERVOSA</v>
          </cell>
          <cell r="E75">
            <v>2011</v>
          </cell>
          <cell r="F75" t="str">
            <v>FREIGHTLINER</v>
          </cell>
          <cell r="G75" t="str">
            <v>M2 112</v>
          </cell>
          <cell r="H75">
            <v>706</v>
          </cell>
          <cell r="I75" t="str">
            <v>PM_15M_T_FREIGH</v>
          </cell>
          <cell r="J75" t="str">
            <v>REMOLCADOR</v>
          </cell>
          <cell r="K75" t="str">
            <v>A. CONCENTRADO</v>
          </cell>
          <cell r="L75" t="str">
            <v>AREQUIPA</v>
          </cell>
        </row>
        <row r="76">
          <cell r="B76" t="str">
            <v>AHK-879</v>
          </cell>
          <cell r="C76" t="str">
            <v>1-074</v>
          </cell>
          <cell r="D76" t="str">
            <v>SERVOSA</v>
          </cell>
          <cell r="E76">
            <v>2011</v>
          </cell>
          <cell r="F76" t="str">
            <v>FREIGHTLINER</v>
          </cell>
          <cell r="G76" t="str">
            <v>M2 112</v>
          </cell>
          <cell r="H76">
            <v>707</v>
          </cell>
          <cell r="I76" t="str">
            <v>PM_15M_T_FREIGH</v>
          </cell>
          <cell r="J76" t="str">
            <v>REMOLCADOR</v>
          </cell>
          <cell r="K76" t="str">
            <v>A. CONCENTRADO</v>
          </cell>
          <cell r="L76" t="str">
            <v>AREQUIPA</v>
          </cell>
        </row>
        <row r="77">
          <cell r="B77" t="str">
            <v>AHK-943</v>
          </cell>
          <cell r="C77" t="str">
            <v>1-075</v>
          </cell>
          <cell r="D77" t="str">
            <v>SERVOSA</v>
          </cell>
          <cell r="E77">
            <v>2011</v>
          </cell>
          <cell r="F77" t="str">
            <v>FREIGHTLINER</v>
          </cell>
          <cell r="G77" t="str">
            <v>M2 112</v>
          </cell>
          <cell r="H77">
            <v>708</v>
          </cell>
          <cell r="I77" t="str">
            <v>PM_15M_T_FREIGH</v>
          </cell>
          <cell r="J77" t="str">
            <v>REMOLCADOR</v>
          </cell>
          <cell r="K77" t="str">
            <v>A. CONCENTRADO</v>
          </cell>
          <cell r="L77" t="str">
            <v>AREQUIPA</v>
          </cell>
        </row>
        <row r="78">
          <cell r="B78" t="str">
            <v>AHM-859</v>
          </cell>
          <cell r="C78" t="str">
            <v>1-076</v>
          </cell>
          <cell r="D78" t="str">
            <v>SERVOSA</v>
          </cell>
          <cell r="E78">
            <v>2016</v>
          </cell>
          <cell r="F78" t="str">
            <v>MACK</v>
          </cell>
          <cell r="G78" t="str">
            <v>CXU613E</v>
          </cell>
          <cell r="H78">
            <v>846</v>
          </cell>
          <cell r="I78" t="str">
            <v>PM_20M_T_MACK</v>
          </cell>
          <cell r="J78" t="str">
            <v>REMOLCADOR</v>
          </cell>
          <cell r="K78" t="str">
            <v>B. PILLONES</v>
          </cell>
          <cell r="L78" t="str">
            <v>AREQUIPA</v>
          </cell>
        </row>
        <row r="79">
          <cell r="B79" t="str">
            <v>AHM-889</v>
          </cell>
          <cell r="C79" t="str">
            <v>1-077</v>
          </cell>
          <cell r="D79" t="str">
            <v>SERVOSA</v>
          </cell>
          <cell r="F79" t="str">
            <v>MACK</v>
          </cell>
          <cell r="G79" t="str">
            <v>CXU613E</v>
          </cell>
          <cell r="H79">
            <v>709</v>
          </cell>
          <cell r="I79" t="str">
            <v>PM_20M_T_MACK</v>
          </cell>
          <cell r="J79" t="str">
            <v>REMOLCADOR</v>
          </cell>
          <cell r="K79" t="str">
            <v>B. PILLONES</v>
          </cell>
          <cell r="L79" t="str">
            <v>AREQUIPA</v>
          </cell>
        </row>
        <row r="80">
          <cell r="B80" t="str">
            <v>AHM-908</v>
          </cell>
          <cell r="C80" t="str">
            <v>1-078</v>
          </cell>
          <cell r="D80" t="str">
            <v>SERVOSA</v>
          </cell>
          <cell r="E80">
            <v>2016</v>
          </cell>
          <cell r="F80" t="str">
            <v>MACK</v>
          </cell>
          <cell r="G80" t="str">
            <v>CXU613E</v>
          </cell>
          <cell r="H80">
            <v>847</v>
          </cell>
          <cell r="I80" t="str">
            <v>PM_20M_T_MACK</v>
          </cell>
          <cell r="J80" t="str">
            <v>REMOLCADOR</v>
          </cell>
          <cell r="K80" t="str">
            <v>B. PILLONES</v>
          </cell>
          <cell r="L80" t="str">
            <v>AREQUIPA</v>
          </cell>
        </row>
        <row r="81">
          <cell r="B81" t="str">
            <v>AHM-935</v>
          </cell>
          <cell r="C81" t="str">
            <v>1-079</v>
          </cell>
          <cell r="D81" t="str">
            <v>SERVOSA</v>
          </cell>
          <cell r="F81" t="str">
            <v>MACK</v>
          </cell>
          <cell r="G81" t="str">
            <v>CXU613E</v>
          </cell>
          <cell r="H81">
            <v>903</v>
          </cell>
          <cell r="I81" t="str">
            <v>PM_20M_T_MACK</v>
          </cell>
          <cell r="J81" t="str">
            <v>REMOLCADOR</v>
          </cell>
          <cell r="K81" t="str">
            <v>B. PILLONES</v>
          </cell>
          <cell r="L81" t="str">
            <v>AREQUIPA</v>
          </cell>
        </row>
        <row r="82">
          <cell r="B82" t="str">
            <v>AHM-942</v>
          </cell>
          <cell r="C82" t="str">
            <v>1-080</v>
          </cell>
          <cell r="D82" t="str">
            <v>SERVOSA</v>
          </cell>
          <cell r="E82">
            <v>2016</v>
          </cell>
          <cell r="F82" t="str">
            <v>MACK</v>
          </cell>
          <cell r="G82" t="str">
            <v>CXU613E</v>
          </cell>
          <cell r="H82">
            <v>848</v>
          </cell>
          <cell r="I82" t="str">
            <v>PM_20M_T_MACK</v>
          </cell>
          <cell r="J82" t="str">
            <v>REMOLCADOR</v>
          </cell>
          <cell r="K82" t="str">
            <v>B. PILLONES</v>
          </cell>
          <cell r="L82" t="str">
            <v>AREQUIPA</v>
          </cell>
        </row>
        <row r="83">
          <cell r="B83" t="str">
            <v>AJG-732</v>
          </cell>
          <cell r="C83" t="str">
            <v>1-081</v>
          </cell>
          <cell r="D83" t="str">
            <v>SERVOSA</v>
          </cell>
          <cell r="F83" t="str">
            <v>INTERNATIONAL</v>
          </cell>
          <cell r="G83" t="str">
            <v>4400 DURASTAR</v>
          </cell>
          <cell r="I83" t="str">
            <v>PM_15M_T_INTER</v>
          </cell>
          <cell r="J83" t="str">
            <v>REMOLCADOR</v>
          </cell>
          <cell r="K83" t="str">
            <v>TSG AREQUIPA - RECOSAC</v>
          </cell>
          <cell r="L83" t="str">
            <v>AREQUIPA</v>
          </cell>
        </row>
        <row r="84">
          <cell r="B84" t="str">
            <v>AJH-774</v>
          </cell>
          <cell r="C84" t="str">
            <v>1-082</v>
          </cell>
          <cell r="D84" t="str">
            <v>SERVOSA</v>
          </cell>
          <cell r="F84" t="str">
            <v>INTERNATIONAL</v>
          </cell>
          <cell r="G84" t="str">
            <v>4400 DURASTAR</v>
          </cell>
          <cell r="I84" t="str">
            <v>PM_15M_T_INTER</v>
          </cell>
          <cell r="J84" t="str">
            <v>REMOLCADOR</v>
          </cell>
          <cell r="K84" t="str">
            <v xml:space="preserve">TSG AREQUIPA - SOLGAS </v>
          </cell>
          <cell r="L84" t="str">
            <v>AREQUIPA</v>
          </cell>
        </row>
        <row r="85">
          <cell r="B85" t="str">
            <v>AJI-895</v>
          </cell>
          <cell r="C85" t="str">
            <v>1-083</v>
          </cell>
          <cell r="D85" t="str">
            <v>SERVOSA</v>
          </cell>
          <cell r="F85" t="str">
            <v>INTERNATIONAL</v>
          </cell>
          <cell r="G85" t="str">
            <v>4400 DURASTAR</v>
          </cell>
          <cell r="I85" t="str">
            <v>PM_15M_T_INTER</v>
          </cell>
          <cell r="J85" t="str">
            <v>REMOLCADOR</v>
          </cell>
          <cell r="K85" t="str">
            <v>TSG AREQUIPA - RECOSAC</v>
          </cell>
          <cell r="L85" t="str">
            <v>AREQUIPA</v>
          </cell>
        </row>
        <row r="86">
          <cell r="B86" t="str">
            <v>AJJ-771</v>
          </cell>
          <cell r="C86" t="str">
            <v>1-084</v>
          </cell>
          <cell r="D86" t="str">
            <v>SERVOSA</v>
          </cell>
          <cell r="F86" t="str">
            <v>INTERNATIONAL</v>
          </cell>
          <cell r="G86" t="str">
            <v>4400 DURASTAR</v>
          </cell>
          <cell r="I86" t="str">
            <v>PM_15M_T_INTER</v>
          </cell>
          <cell r="J86" t="str">
            <v>REMOLCADOR</v>
          </cell>
          <cell r="K86" t="str">
            <v xml:space="preserve">TSG AREQUIPA - SOLGAS </v>
          </cell>
          <cell r="L86" t="str">
            <v>AREQUIPA</v>
          </cell>
        </row>
        <row r="87">
          <cell r="B87" t="str">
            <v>AKH-773</v>
          </cell>
          <cell r="C87" t="str">
            <v>1-085</v>
          </cell>
          <cell r="D87" t="str">
            <v>SERVOSA</v>
          </cell>
          <cell r="E87">
            <v>2016</v>
          </cell>
          <cell r="F87" t="str">
            <v>MACK</v>
          </cell>
          <cell r="G87" t="str">
            <v>CXU613E</v>
          </cell>
          <cell r="H87">
            <v>849</v>
          </cell>
          <cell r="I87" t="str">
            <v>PM_20M_T_MACK</v>
          </cell>
          <cell r="J87" t="str">
            <v>REMOLCADOR</v>
          </cell>
          <cell r="K87" t="str">
            <v>B. PILLONES</v>
          </cell>
          <cell r="L87" t="str">
            <v>AREQUIPA</v>
          </cell>
        </row>
        <row r="88">
          <cell r="B88" t="str">
            <v>AKH-899</v>
          </cell>
          <cell r="C88" t="str">
            <v>1-086</v>
          </cell>
          <cell r="D88" t="str">
            <v>SERVOSA</v>
          </cell>
          <cell r="E88">
            <v>2016</v>
          </cell>
          <cell r="F88" t="str">
            <v>MACK</v>
          </cell>
          <cell r="G88" t="str">
            <v>CXU613E</v>
          </cell>
          <cell r="H88">
            <v>850</v>
          </cell>
          <cell r="I88" t="str">
            <v>PM_20M_T_MACK</v>
          </cell>
          <cell r="J88" t="str">
            <v>REMOLCADOR</v>
          </cell>
          <cell r="K88" t="str">
            <v>B. PILLONES</v>
          </cell>
          <cell r="L88" t="str">
            <v>AREQUIPA</v>
          </cell>
        </row>
        <row r="89">
          <cell r="B89" t="str">
            <v>AKH-913</v>
          </cell>
          <cell r="C89" t="str">
            <v>1-087</v>
          </cell>
          <cell r="D89" t="str">
            <v>SERVOSA</v>
          </cell>
          <cell r="E89">
            <v>2016</v>
          </cell>
          <cell r="F89" t="str">
            <v>MACK</v>
          </cell>
          <cell r="G89" t="str">
            <v>CXU613E</v>
          </cell>
          <cell r="H89">
            <v>851</v>
          </cell>
          <cell r="I89" t="str">
            <v>PM_20M_T_MACK</v>
          </cell>
          <cell r="J89" t="str">
            <v>REMOLCADOR</v>
          </cell>
          <cell r="K89" t="str">
            <v>B. PILLONES</v>
          </cell>
          <cell r="L89" t="str">
            <v>AREQUIPA</v>
          </cell>
        </row>
        <row r="90">
          <cell r="B90" t="str">
            <v>AKH-924</v>
          </cell>
          <cell r="C90" t="str">
            <v>1-088</v>
          </cell>
          <cell r="D90" t="str">
            <v>SERVOSA</v>
          </cell>
          <cell r="E90">
            <v>2016</v>
          </cell>
          <cell r="F90" t="str">
            <v>MACK</v>
          </cell>
          <cell r="G90" t="str">
            <v>CXU613E</v>
          </cell>
          <cell r="H90">
            <v>852</v>
          </cell>
          <cell r="I90" t="str">
            <v>PM_20M_T_MACK</v>
          </cell>
          <cell r="J90" t="str">
            <v>REMOLCADOR</v>
          </cell>
          <cell r="K90" t="str">
            <v>B. PILLONES</v>
          </cell>
          <cell r="L90" t="str">
            <v>AREQUIPA</v>
          </cell>
        </row>
        <row r="91">
          <cell r="B91" t="str">
            <v>AKH-930</v>
          </cell>
          <cell r="C91" t="str">
            <v>1-089</v>
          </cell>
          <cell r="D91" t="str">
            <v>SERVOSA</v>
          </cell>
          <cell r="E91">
            <v>2016</v>
          </cell>
          <cell r="F91" t="str">
            <v>MACK</v>
          </cell>
          <cell r="G91" t="str">
            <v>CXU613E</v>
          </cell>
          <cell r="H91">
            <v>853</v>
          </cell>
          <cell r="I91" t="str">
            <v>PM_20M_T_MACK</v>
          </cell>
          <cell r="J91" t="str">
            <v>REMOLCADOR</v>
          </cell>
          <cell r="K91" t="str">
            <v>C. CONCENTRADO</v>
          </cell>
          <cell r="L91" t="str">
            <v>AREQUIPA</v>
          </cell>
        </row>
        <row r="92">
          <cell r="B92" t="str">
            <v>AKI-902</v>
          </cell>
          <cell r="C92" t="str">
            <v>1-090</v>
          </cell>
          <cell r="D92" t="str">
            <v>SERVOSA</v>
          </cell>
          <cell r="E92">
            <v>2016</v>
          </cell>
          <cell r="F92" t="str">
            <v>MACK</v>
          </cell>
          <cell r="G92" t="str">
            <v>CXU613E</v>
          </cell>
          <cell r="H92">
            <v>854</v>
          </cell>
          <cell r="I92" t="str">
            <v>PM_20M_T_MACK</v>
          </cell>
          <cell r="J92" t="str">
            <v>REMOLCADOR</v>
          </cell>
          <cell r="K92" t="str">
            <v>B. PILLONES</v>
          </cell>
          <cell r="L92" t="str">
            <v>AREQUIPA</v>
          </cell>
        </row>
        <row r="93">
          <cell r="B93" t="str">
            <v>AKJ-800</v>
          </cell>
          <cell r="C93" t="str">
            <v>1-091</v>
          </cell>
          <cell r="D93" t="str">
            <v>SERVOSA</v>
          </cell>
          <cell r="F93" t="str">
            <v>INTERNATIONAL</v>
          </cell>
          <cell r="G93" t="str">
            <v>4400 DURASTAR</v>
          </cell>
          <cell r="I93" t="str">
            <v>PM_15M_T_INTER</v>
          </cell>
          <cell r="J93" t="str">
            <v>REMOLCADOR</v>
          </cell>
          <cell r="K93" t="str">
            <v xml:space="preserve">TSG AREQUIPA - SOLGAS </v>
          </cell>
          <cell r="L93" t="str">
            <v>AREQUIPA</v>
          </cell>
        </row>
        <row r="94">
          <cell r="B94" t="str">
            <v>AKJ-857</v>
          </cell>
          <cell r="C94" t="str">
            <v>1-092</v>
          </cell>
          <cell r="D94" t="str">
            <v>SERVOSA</v>
          </cell>
          <cell r="E94">
            <v>2016</v>
          </cell>
          <cell r="F94" t="str">
            <v>MACK</v>
          </cell>
          <cell r="G94" t="str">
            <v>CXU613E</v>
          </cell>
          <cell r="H94">
            <v>855</v>
          </cell>
          <cell r="I94" t="str">
            <v>PM_20M_T_MACK</v>
          </cell>
          <cell r="J94" t="str">
            <v>REMOLCADOR</v>
          </cell>
          <cell r="K94" t="str">
            <v>B. PILLONES</v>
          </cell>
          <cell r="L94" t="str">
            <v>AREQUIPA</v>
          </cell>
        </row>
        <row r="95">
          <cell r="B95" t="str">
            <v>AKJ-883</v>
          </cell>
          <cell r="C95" t="str">
            <v>1-093</v>
          </cell>
          <cell r="D95" t="str">
            <v>SERVOSA</v>
          </cell>
          <cell r="F95" t="str">
            <v>MACK</v>
          </cell>
          <cell r="G95" t="str">
            <v>CXU613E</v>
          </cell>
          <cell r="H95">
            <v>904</v>
          </cell>
          <cell r="I95" t="str">
            <v>PM_20M_T_MACK</v>
          </cell>
          <cell r="J95" t="str">
            <v>REMOLCADOR</v>
          </cell>
          <cell r="K95" t="str">
            <v>B. PILLONES</v>
          </cell>
          <cell r="L95" t="str">
            <v>AREQUIPA</v>
          </cell>
        </row>
        <row r="96">
          <cell r="B96" t="str">
            <v>AKK-746</v>
          </cell>
          <cell r="C96" t="str">
            <v>1-094</v>
          </cell>
          <cell r="D96" t="str">
            <v>SERVOSA</v>
          </cell>
          <cell r="F96" t="str">
            <v>MACK</v>
          </cell>
          <cell r="G96" t="str">
            <v>CXU613E</v>
          </cell>
          <cell r="H96">
            <v>905</v>
          </cell>
          <cell r="I96" t="str">
            <v>PM_20M_T_MACK</v>
          </cell>
          <cell r="J96" t="str">
            <v>REMOLCADOR</v>
          </cell>
          <cell r="K96" t="str">
            <v>B. PILLONES</v>
          </cell>
          <cell r="L96" t="str">
            <v>AREQUIPA</v>
          </cell>
        </row>
        <row r="97">
          <cell r="B97" t="str">
            <v>AKK-885</v>
          </cell>
          <cell r="C97" t="str">
            <v>1-095</v>
          </cell>
          <cell r="D97" t="str">
            <v>SERVOSA</v>
          </cell>
          <cell r="F97" t="str">
            <v>MACK</v>
          </cell>
          <cell r="G97" t="str">
            <v>CXU613E</v>
          </cell>
          <cell r="H97">
            <v>906</v>
          </cell>
          <cell r="I97" t="str">
            <v>PM_20M_T_MACK</v>
          </cell>
          <cell r="J97" t="str">
            <v>REMOLCADOR</v>
          </cell>
          <cell r="K97" t="str">
            <v>B. PILLONES</v>
          </cell>
          <cell r="L97" t="str">
            <v>AREQUIPA</v>
          </cell>
        </row>
        <row r="98">
          <cell r="B98" t="str">
            <v>AKV-717</v>
          </cell>
          <cell r="C98" t="str">
            <v>1-096</v>
          </cell>
          <cell r="D98" t="str">
            <v>SERVOSA</v>
          </cell>
          <cell r="F98" t="str">
            <v>MACK</v>
          </cell>
          <cell r="G98" t="str">
            <v>CXU613E</v>
          </cell>
          <cell r="H98">
            <v>907</v>
          </cell>
          <cell r="I98" t="str">
            <v>PM_20M_T_MACK</v>
          </cell>
          <cell r="J98" t="str">
            <v>REMOLCADOR</v>
          </cell>
          <cell r="K98" t="str">
            <v>B. PILLONES</v>
          </cell>
          <cell r="L98" t="str">
            <v>AREQUIPA</v>
          </cell>
        </row>
        <row r="99">
          <cell r="B99" t="str">
            <v>ALI-920</v>
          </cell>
          <cell r="C99" t="str">
            <v>1-097</v>
          </cell>
          <cell r="D99" t="str">
            <v>SERVOSA</v>
          </cell>
          <cell r="E99">
            <v>2016</v>
          </cell>
          <cell r="F99" t="str">
            <v>MACK</v>
          </cell>
          <cell r="G99" t="str">
            <v>CXU613E</v>
          </cell>
          <cell r="H99">
            <v>856</v>
          </cell>
          <cell r="I99" t="str">
            <v>PM_20M_T_MACK</v>
          </cell>
          <cell r="J99" t="str">
            <v>REMOLCADOR</v>
          </cell>
          <cell r="K99" t="str">
            <v>B. PILLONES</v>
          </cell>
          <cell r="L99" t="str">
            <v>AREQUIPA</v>
          </cell>
        </row>
        <row r="100">
          <cell r="B100" t="str">
            <v>ALJ-708</v>
          </cell>
          <cell r="C100" t="str">
            <v>1-098</v>
          </cell>
          <cell r="D100" t="str">
            <v>SERVOSA</v>
          </cell>
          <cell r="F100" t="str">
            <v>MACK</v>
          </cell>
          <cell r="G100" t="str">
            <v>CXU613E</v>
          </cell>
          <cell r="H100">
            <v>908</v>
          </cell>
          <cell r="I100" t="str">
            <v>PM_20M_T_MACK</v>
          </cell>
          <cell r="J100" t="str">
            <v>REMOLCADOR</v>
          </cell>
          <cell r="K100" t="str">
            <v>B. PILLONES</v>
          </cell>
          <cell r="L100" t="str">
            <v>AREQUIPA</v>
          </cell>
        </row>
        <row r="101">
          <cell r="B101" t="str">
            <v>ALJ-714</v>
          </cell>
          <cell r="C101" t="str">
            <v>1-099</v>
          </cell>
          <cell r="D101" t="str">
            <v>SERVOSA</v>
          </cell>
          <cell r="F101" t="str">
            <v>MACK</v>
          </cell>
          <cell r="G101" t="str">
            <v>CXU613E</v>
          </cell>
          <cell r="H101">
            <v>909</v>
          </cell>
          <cell r="I101" t="str">
            <v>PM_20M_T_MACK</v>
          </cell>
          <cell r="J101" t="str">
            <v>REMOLCADOR</v>
          </cell>
          <cell r="K101" t="str">
            <v>B. PILLONES</v>
          </cell>
          <cell r="L101" t="str">
            <v>AREQUIPA</v>
          </cell>
        </row>
        <row r="102">
          <cell r="B102" t="str">
            <v>ALJ-768</v>
          </cell>
          <cell r="C102" t="str">
            <v>1-100</v>
          </cell>
          <cell r="D102" t="str">
            <v>SERVOSA</v>
          </cell>
          <cell r="F102" t="str">
            <v>MACK</v>
          </cell>
          <cell r="G102" t="str">
            <v>CXU613E</v>
          </cell>
          <cell r="H102">
            <v>910</v>
          </cell>
          <cell r="I102" t="str">
            <v>PM_20M_T_MACK</v>
          </cell>
          <cell r="J102" t="str">
            <v>REMOLCADOR</v>
          </cell>
          <cell r="K102" t="str">
            <v>B. PILLONES</v>
          </cell>
          <cell r="L102" t="str">
            <v>AREQUIPA</v>
          </cell>
        </row>
        <row r="103">
          <cell r="B103" t="str">
            <v>ALJ-769</v>
          </cell>
          <cell r="C103" t="str">
            <v>1-101</v>
          </cell>
          <cell r="D103" t="str">
            <v>SERVOSA</v>
          </cell>
          <cell r="F103" t="str">
            <v>MACK</v>
          </cell>
          <cell r="G103" t="str">
            <v>CXU613E</v>
          </cell>
          <cell r="H103">
            <v>911</v>
          </cell>
          <cell r="I103" t="str">
            <v>PM_20M_T_MACK</v>
          </cell>
          <cell r="J103" t="str">
            <v>REMOLCADOR</v>
          </cell>
          <cell r="K103" t="str">
            <v>B. PILLONES</v>
          </cell>
          <cell r="L103" t="str">
            <v>AREQUIPA</v>
          </cell>
        </row>
        <row r="104">
          <cell r="B104" t="str">
            <v>ALJ-803</v>
          </cell>
          <cell r="C104" t="str">
            <v>1-102</v>
          </cell>
          <cell r="D104" t="str">
            <v>SERVOSA</v>
          </cell>
          <cell r="E104">
            <v>2016</v>
          </cell>
          <cell r="F104" t="str">
            <v>MACK</v>
          </cell>
          <cell r="G104" t="str">
            <v>CXU613E</v>
          </cell>
          <cell r="H104">
            <v>857</v>
          </cell>
          <cell r="I104" t="str">
            <v>PM_20M_T_MACK</v>
          </cell>
          <cell r="J104" t="str">
            <v>REMOLCADOR</v>
          </cell>
          <cell r="K104" t="str">
            <v>C. CONCENTRADO</v>
          </cell>
          <cell r="L104" t="str">
            <v>AREQUIPA</v>
          </cell>
        </row>
        <row r="105">
          <cell r="B105" t="str">
            <v>ALJ-826</v>
          </cell>
          <cell r="C105" t="str">
            <v>1-103</v>
          </cell>
          <cell r="D105" t="str">
            <v>SERVOSA</v>
          </cell>
          <cell r="E105">
            <v>2016</v>
          </cell>
          <cell r="F105" t="str">
            <v>MACK</v>
          </cell>
          <cell r="G105" t="str">
            <v>CXU613E</v>
          </cell>
          <cell r="H105">
            <v>858</v>
          </cell>
          <cell r="I105" t="str">
            <v>PM_20M_T_MACK</v>
          </cell>
          <cell r="J105" t="str">
            <v>REMOLCADOR</v>
          </cell>
          <cell r="K105" t="str">
            <v>C. CONCENTRADO</v>
          </cell>
          <cell r="L105" t="str">
            <v>AREQUIPA</v>
          </cell>
        </row>
        <row r="106">
          <cell r="B106" t="str">
            <v>ALK-782</v>
          </cell>
          <cell r="C106" t="str">
            <v>1-104</v>
          </cell>
          <cell r="D106" t="str">
            <v>SERVOSA</v>
          </cell>
          <cell r="F106" t="str">
            <v>MACK</v>
          </cell>
          <cell r="G106" t="str">
            <v>CXU613E</v>
          </cell>
          <cell r="H106">
            <v>912</v>
          </cell>
          <cell r="I106" t="str">
            <v>PM_20M_T_MACK</v>
          </cell>
          <cell r="J106" t="str">
            <v>REMOLCADOR</v>
          </cell>
          <cell r="K106" t="str">
            <v>B. PILLONES</v>
          </cell>
          <cell r="L106" t="str">
            <v>AREQUIPA</v>
          </cell>
        </row>
        <row r="107">
          <cell r="B107" t="str">
            <v>ALK-783</v>
          </cell>
          <cell r="C107" t="str">
            <v>1-105</v>
          </cell>
          <cell r="D107" t="str">
            <v>SERVOSA</v>
          </cell>
          <cell r="F107" t="str">
            <v>MACK</v>
          </cell>
          <cell r="G107" t="str">
            <v>CXU613E</v>
          </cell>
          <cell r="H107">
            <v>913</v>
          </cell>
          <cell r="I107" t="str">
            <v>PM_20M_T_MACK</v>
          </cell>
          <cell r="J107" t="str">
            <v>REMOLCADOR</v>
          </cell>
          <cell r="K107" t="str">
            <v>B. PILLONES</v>
          </cell>
          <cell r="L107" t="str">
            <v>AREQUIPA</v>
          </cell>
        </row>
        <row r="108">
          <cell r="B108" t="str">
            <v>ANE-817</v>
          </cell>
          <cell r="C108" t="str">
            <v>1-106</v>
          </cell>
          <cell r="D108" t="str">
            <v>SERVOSA</v>
          </cell>
          <cell r="E108">
            <v>2014</v>
          </cell>
          <cell r="F108" t="str">
            <v>FREIGHTLINER</v>
          </cell>
          <cell r="G108" t="str">
            <v>CL 120</v>
          </cell>
          <cell r="H108">
            <v>35</v>
          </cell>
          <cell r="I108" t="str">
            <v>PM_15M_T_FREIGH</v>
          </cell>
          <cell r="J108" t="str">
            <v>REMOLCADOR</v>
          </cell>
          <cell r="K108" t="str">
            <v>LB COMBUSTIBLE</v>
          </cell>
          <cell r="L108" t="str">
            <v>AREQUIPA</v>
          </cell>
        </row>
        <row r="109">
          <cell r="B109" t="str">
            <v>ANE-858</v>
          </cell>
          <cell r="C109" t="str">
            <v>1-107</v>
          </cell>
          <cell r="D109" t="str">
            <v>SERVOSA</v>
          </cell>
          <cell r="E109">
            <v>2014</v>
          </cell>
          <cell r="F109" t="str">
            <v>FREIGHTLINER</v>
          </cell>
          <cell r="G109" t="str">
            <v>CL 120</v>
          </cell>
          <cell r="H109">
            <v>39</v>
          </cell>
          <cell r="I109" t="str">
            <v>PM_15M_T_FREIGH</v>
          </cell>
          <cell r="J109" t="str">
            <v>REMOLCADOR</v>
          </cell>
          <cell r="K109" t="str">
            <v>LB COMBUSTIBLE</v>
          </cell>
          <cell r="L109" t="str">
            <v>AREQUIPA</v>
          </cell>
        </row>
        <row r="110">
          <cell r="B110" t="str">
            <v>ANE-878</v>
          </cell>
          <cell r="C110" t="str">
            <v>1-108</v>
          </cell>
          <cell r="D110" t="str">
            <v>SERVOSA</v>
          </cell>
          <cell r="E110">
            <v>2014</v>
          </cell>
          <cell r="F110" t="str">
            <v>FREIGHTLINER</v>
          </cell>
          <cell r="G110" t="str">
            <v>CL 120</v>
          </cell>
          <cell r="H110">
            <v>37</v>
          </cell>
          <cell r="I110" t="str">
            <v>PM_15M_T_FREIGH</v>
          </cell>
          <cell r="J110" t="str">
            <v>REMOLCADOR</v>
          </cell>
          <cell r="K110" t="str">
            <v>LB COMBUSTIBLE</v>
          </cell>
          <cell r="L110" t="str">
            <v>AREQUIPA</v>
          </cell>
        </row>
        <row r="111">
          <cell r="B111" t="str">
            <v>ANE-879</v>
          </cell>
          <cell r="C111" t="str">
            <v>1-109</v>
          </cell>
          <cell r="D111" t="str">
            <v>SERVOSA</v>
          </cell>
          <cell r="E111">
            <v>2014</v>
          </cell>
          <cell r="F111" t="str">
            <v>FREIGHTLINER</v>
          </cell>
          <cell r="G111" t="str">
            <v>CL 120</v>
          </cell>
          <cell r="H111">
            <v>38</v>
          </cell>
          <cell r="I111" t="str">
            <v>PM_15M_T_FREIGH</v>
          </cell>
          <cell r="J111" t="str">
            <v>REMOLCADOR</v>
          </cell>
          <cell r="K111" t="str">
            <v>LB COMBUSTIBLE</v>
          </cell>
          <cell r="L111" t="str">
            <v>AREQUIPA</v>
          </cell>
        </row>
        <row r="112">
          <cell r="B112" t="str">
            <v>ANE-913</v>
          </cell>
          <cell r="C112" t="str">
            <v>1-110</v>
          </cell>
          <cell r="D112" t="str">
            <v>SERVOSA</v>
          </cell>
          <cell r="E112">
            <v>2014</v>
          </cell>
          <cell r="F112" t="str">
            <v>FREIGHTLINER</v>
          </cell>
          <cell r="G112" t="str">
            <v>CL 120</v>
          </cell>
          <cell r="H112">
            <v>40</v>
          </cell>
          <cell r="I112" t="str">
            <v>PM_15M_T_FREIGH</v>
          </cell>
          <cell r="J112" t="str">
            <v>REMOLCADOR</v>
          </cell>
          <cell r="K112" t="str">
            <v>LB COMBUSTIBLE</v>
          </cell>
          <cell r="L112" t="str">
            <v>AREQUIPA</v>
          </cell>
        </row>
        <row r="113">
          <cell r="B113" t="str">
            <v>ANE-919</v>
          </cell>
          <cell r="C113" t="str">
            <v>1-111</v>
          </cell>
          <cell r="D113" t="str">
            <v>SERVOSA</v>
          </cell>
          <cell r="E113">
            <v>2014</v>
          </cell>
          <cell r="F113" t="str">
            <v>FREIGHTLINER</v>
          </cell>
          <cell r="G113" t="str">
            <v>CL 120</v>
          </cell>
          <cell r="H113">
            <v>42</v>
          </cell>
          <cell r="I113" t="str">
            <v>PM_15M_T_FREIGH</v>
          </cell>
          <cell r="J113" t="str">
            <v>REMOLCADOR</v>
          </cell>
          <cell r="K113" t="str">
            <v>LB COMBUSTIBLE</v>
          </cell>
          <cell r="L113" t="str">
            <v>AREQUIPA</v>
          </cell>
        </row>
        <row r="114">
          <cell r="B114" t="str">
            <v>ANF-700</v>
          </cell>
          <cell r="C114" t="str">
            <v>1-112</v>
          </cell>
          <cell r="D114" t="str">
            <v>SERVOSA</v>
          </cell>
          <cell r="E114">
            <v>2014</v>
          </cell>
          <cell r="F114" t="str">
            <v>FREIGHTLINER</v>
          </cell>
          <cell r="G114" t="str">
            <v>CL 120</v>
          </cell>
          <cell r="H114">
            <v>41</v>
          </cell>
          <cell r="I114" t="str">
            <v>PM_15M_T_FREIGH</v>
          </cell>
          <cell r="J114" t="str">
            <v>REMOLCADOR</v>
          </cell>
          <cell r="K114" t="str">
            <v>LB COMBUSTIBLE</v>
          </cell>
          <cell r="L114" t="str">
            <v>AREQUIPA</v>
          </cell>
        </row>
        <row r="115">
          <cell r="B115" t="str">
            <v>ANF-829</v>
          </cell>
          <cell r="C115" t="str">
            <v>1-113</v>
          </cell>
          <cell r="D115" t="str">
            <v>SERVOSA</v>
          </cell>
          <cell r="E115">
            <v>2014</v>
          </cell>
          <cell r="F115" t="str">
            <v>FREIGHTLINER</v>
          </cell>
          <cell r="G115" t="str">
            <v>CL 120</v>
          </cell>
          <cell r="H115">
            <v>36</v>
          </cell>
          <cell r="I115" t="str">
            <v>PM_15M_T_FREIGH</v>
          </cell>
          <cell r="J115" t="str">
            <v>REMOLCADOR</v>
          </cell>
          <cell r="K115" t="str">
            <v>LB COMBUSTIBLE</v>
          </cell>
          <cell r="L115" t="str">
            <v>AREQUIPA</v>
          </cell>
        </row>
        <row r="116">
          <cell r="B116" t="str">
            <v>ANS-843</v>
          </cell>
          <cell r="C116" t="str">
            <v>1-114</v>
          </cell>
          <cell r="D116" t="str">
            <v>SERVOSA</v>
          </cell>
          <cell r="F116" t="str">
            <v>FREIGHTLINER</v>
          </cell>
          <cell r="G116" t="str">
            <v>CL 120</v>
          </cell>
          <cell r="H116">
            <v>914</v>
          </cell>
          <cell r="I116" t="str">
            <v>PM_15M_T_FREIGH</v>
          </cell>
          <cell r="J116" t="str">
            <v>REMOLCADOR</v>
          </cell>
          <cell r="K116" t="str">
            <v>B. PILLONES</v>
          </cell>
          <cell r="L116" t="str">
            <v>AREQUIPA</v>
          </cell>
        </row>
        <row r="117">
          <cell r="B117" t="str">
            <v>ANS-844</v>
          </cell>
          <cell r="C117" t="str">
            <v>1-115</v>
          </cell>
          <cell r="D117" t="str">
            <v>SERVOSA</v>
          </cell>
          <cell r="F117" t="str">
            <v>FREIGHTLINER</v>
          </cell>
          <cell r="G117" t="str">
            <v>CL 120</v>
          </cell>
          <cell r="H117">
            <v>915</v>
          </cell>
          <cell r="I117" t="str">
            <v>PM_15M_T_FREIGH</v>
          </cell>
          <cell r="J117" t="str">
            <v>REMOLCADOR</v>
          </cell>
          <cell r="K117" t="str">
            <v>B. PILLONES</v>
          </cell>
          <cell r="L117" t="str">
            <v>AREQUIPA</v>
          </cell>
        </row>
        <row r="118">
          <cell r="B118" t="str">
            <v>ANS-860</v>
          </cell>
          <cell r="C118" t="str">
            <v>1-116</v>
          </cell>
          <cell r="D118" t="str">
            <v>SERVOSA</v>
          </cell>
          <cell r="F118" t="str">
            <v>FREIGHTLINER</v>
          </cell>
          <cell r="G118" t="str">
            <v>CL 120</v>
          </cell>
          <cell r="H118">
            <v>916</v>
          </cell>
          <cell r="I118" t="str">
            <v>PM_15M_T_FREIGH</v>
          </cell>
          <cell r="J118" t="str">
            <v>REMOLCADOR</v>
          </cell>
          <cell r="K118" t="str">
            <v>B. PILLONES</v>
          </cell>
          <cell r="L118" t="str">
            <v>AREQUIPA</v>
          </cell>
        </row>
        <row r="119">
          <cell r="B119" t="str">
            <v>ANS-891</v>
          </cell>
          <cell r="C119" t="str">
            <v>1-117</v>
          </cell>
          <cell r="D119" t="str">
            <v>SERVOSA</v>
          </cell>
          <cell r="F119" t="str">
            <v>FREIGHTLINER</v>
          </cell>
          <cell r="G119" t="str">
            <v>CL 120</v>
          </cell>
          <cell r="H119">
            <v>917</v>
          </cell>
          <cell r="I119" t="str">
            <v>PM_15M_T_FREIGH</v>
          </cell>
          <cell r="J119" t="str">
            <v>REMOLCADOR</v>
          </cell>
          <cell r="K119" t="str">
            <v>B. PILLONES</v>
          </cell>
          <cell r="L119" t="str">
            <v>AREQUIPA</v>
          </cell>
        </row>
        <row r="120">
          <cell r="B120" t="str">
            <v>ANS-909</v>
          </cell>
          <cell r="C120" t="str">
            <v>1-118</v>
          </cell>
          <cell r="D120" t="str">
            <v>SERVOSA</v>
          </cell>
          <cell r="F120" t="str">
            <v>FREIGHTLINER</v>
          </cell>
          <cell r="G120" t="str">
            <v>CL 120</v>
          </cell>
          <cell r="H120">
            <v>918</v>
          </cell>
          <cell r="I120" t="str">
            <v>PM_15M_T_FREIGH</v>
          </cell>
          <cell r="J120" t="str">
            <v>REMOLCADOR</v>
          </cell>
          <cell r="K120" t="str">
            <v>B. PILLONES</v>
          </cell>
          <cell r="L120" t="str">
            <v>AREQUIPA</v>
          </cell>
        </row>
        <row r="121">
          <cell r="B121" t="str">
            <v>ANS-912</v>
          </cell>
          <cell r="C121" t="str">
            <v>1-119</v>
          </cell>
          <cell r="D121" t="str">
            <v>SERVOSA</v>
          </cell>
          <cell r="F121" t="str">
            <v>FREIGHTLINER</v>
          </cell>
          <cell r="G121" t="str">
            <v>CL 120</v>
          </cell>
          <cell r="H121">
            <v>919</v>
          </cell>
          <cell r="I121" t="str">
            <v>PM_15M_T_FREIGH</v>
          </cell>
          <cell r="J121" t="str">
            <v>REMOLCADOR</v>
          </cell>
          <cell r="K121" t="str">
            <v>B. PILLONES</v>
          </cell>
          <cell r="L121" t="str">
            <v>AREQUIPA</v>
          </cell>
        </row>
        <row r="122">
          <cell r="B122" t="str">
            <v>ANS-928</v>
          </cell>
          <cell r="C122" t="str">
            <v>1-120</v>
          </cell>
          <cell r="D122" t="str">
            <v>SERVOSA</v>
          </cell>
          <cell r="F122" t="str">
            <v>FREIGHTLINER</v>
          </cell>
          <cell r="G122" t="str">
            <v>CL 120</v>
          </cell>
          <cell r="H122">
            <v>920</v>
          </cell>
          <cell r="I122" t="str">
            <v>PM_15M_T_FREIGH</v>
          </cell>
          <cell r="J122" t="str">
            <v>REMOLCADOR</v>
          </cell>
          <cell r="K122" t="str">
            <v>B. PILLONES</v>
          </cell>
          <cell r="L122" t="str">
            <v>AREQUIPA</v>
          </cell>
        </row>
        <row r="123">
          <cell r="B123" t="str">
            <v>ANS-932</v>
          </cell>
          <cell r="C123" t="str">
            <v>1-121</v>
          </cell>
          <cell r="D123" t="str">
            <v>SERVOSA</v>
          </cell>
          <cell r="F123" t="str">
            <v>FREIGHTLINER</v>
          </cell>
          <cell r="G123" t="str">
            <v>CL 120</v>
          </cell>
          <cell r="H123">
            <v>921</v>
          </cell>
          <cell r="I123" t="str">
            <v>PM_15M_T_FREIGH</v>
          </cell>
          <cell r="J123" t="str">
            <v>REMOLCADOR</v>
          </cell>
          <cell r="K123" t="str">
            <v>B. PILLONES</v>
          </cell>
          <cell r="L123" t="str">
            <v>AREQUIPA</v>
          </cell>
        </row>
        <row r="124">
          <cell r="B124" t="str">
            <v>ANT-731</v>
          </cell>
          <cell r="C124" t="str">
            <v>1-122</v>
          </cell>
          <cell r="D124" t="str">
            <v>SERVOSA</v>
          </cell>
          <cell r="F124" t="str">
            <v>FREIGHTLINER</v>
          </cell>
          <cell r="G124" t="str">
            <v>CL 120</v>
          </cell>
          <cell r="H124">
            <v>922</v>
          </cell>
          <cell r="I124" t="str">
            <v>PM_15M_T_FREIGH</v>
          </cell>
          <cell r="J124" t="str">
            <v>REMOLCADOR</v>
          </cell>
          <cell r="K124" t="str">
            <v>B. PILLONES</v>
          </cell>
          <cell r="L124" t="str">
            <v>AREQUIPA</v>
          </cell>
        </row>
        <row r="125">
          <cell r="B125" t="str">
            <v>ANT-732</v>
          </cell>
          <cell r="C125" t="str">
            <v>1-123</v>
          </cell>
          <cell r="D125" t="str">
            <v>SERVOSA</v>
          </cell>
          <cell r="F125" t="str">
            <v>FREIGHTLINER</v>
          </cell>
          <cell r="G125" t="str">
            <v>CL 120</v>
          </cell>
          <cell r="H125">
            <v>923</v>
          </cell>
          <cell r="I125" t="str">
            <v>PM_15M_T_FREIGH</v>
          </cell>
          <cell r="J125" t="str">
            <v>REMOLCADOR</v>
          </cell>
          <cell r="K125" t="str">
            <v>B. PILLONES</v>
          </cell>
          <cell r="L125" t="str">
            <v>AREQUIPA</v>
          </cell>
        </row>
        <row r="126">
          <cell r="B126" t="str">
            <v>ANT-733</v>
          </cell>
          <cell r="C126" t="str">
            <v>1-124</v>
          </cell>
          <cell r="D126" t="str">
            <v>SERVOSA</v>
          </cell>
          <cell r="F126" t="str">
            <v>FREIGHTLINER</v>
          </cell>
          <cell r="G126" t="str">
            <v>CL 120</v>
          </cell>
          <cell r="H126">
            <v>924</v>
          </cell>
          <cell r="I126" t="str">
            <v>PM_15M_T_FREIGH</v>
          </cell>
          <cell r="J126" t="str">
            <v>REMOLCADOR</v>
          </cell>
          <cell r="K126" t="str">
            <v>B. PILLONES</v>
          </cell>
          <cell r="L126" t="str">
            <v>AREQUIPA</v>
          </cell>
        </row>
        <row r="127">
          <cell r="B127" t="str">
            <v>ANT-787</v>
          </cell>
          <cell r="C127" t="str">
            <v>1-125</v>
          </cell>
          <cell r="D127" t="str">
            <v>SERVOSA</v>
          </cell>
          <cell r="F127" t="str">
            <v>FREIGHTLINER</v>
          </cell>
          <cell r="G127" t="str">
            <v>CL 120</v>
          </cell>
          <cell r="H127">
            <v>925</v>
          </cell>
          <cell r="I127" t="str">
            <v>PM_15M_T_FREIGH</v>
          </cell>
          <cell r="J127" t="str">
            <v>REMOLCADOR</v>
          </cell>
          <cell r="K127" t="str">
            <v>B. PILLONES</v>
          </cell>
          <cell r="L127" t="str">
            <v>AREQUIPA</v>
          </cell>
        </row>
        <row r="128">
          <cell r="B128" t="str">
            <v>ANT-788</v>
          </cell>
          <cell r="C128" t="str">
            <v>1-126</v>
          </cell>
          <cell r="D128" t="str">
            <v>SERVOSA</v>
          </cell>
          <cell r="F128" t="str">
            <v>FREIGHTLINER</v>
          </cell>
          <cell r="G128" t="str">
            <v>CL 120</v>
          </cell>
          <cell r="H128">
            <v>926</v>
          </cell>
          <cell r="I128" t="str">
            <v>PM_15M_T_FREIGH</v>
          </cell>
          <cell r="J128" t="str">
            <v>REMOLCADOR</v>
          </cell>
          <cell r="K128" t="str">
            <v>B. PILLONES</v>
          </cell>
          <cell r="L128" t="str">
            <v>AREQUIPA</v>
          </cell>
        </row>
        <row r="129">
          <cell r="B129" t="str">
            <v>ANT-789</v>
          </cell>
          <cell r="C129" t="str">
            <v>1-127</v>
          </cell>
          <cell r="D129" t="str">
            <v>SERVOSA</v>
          </cell>
          <cell r="F129" t="str">
            <v>FREIGHTLINER</v>
          </cell>
          <cell r="G129" t="str">
            <v>CL 120</v>
          </cell>
          <cell r="H129">
            <v>927</v>
          </cell>
          <cell r="I129" t="str">
            <v>PM_15M_T_FREIGH</v>
          </cell>
          <cell r="J129" t="str">
            <v>REMOLCADOR</v>
          </cell>
          <cell r="K129" t="str">
            <v>B. PILLONES</v>
          </cell>
          <cell r="L129" t="str">
            <v>AREQUIPA</v>
          </cell>
        </row>
        <row r="130">
          <cell r="B130" t="str">
            <v>ANT-809</v>
          </cell>
          <cell r="C130" t="str">
            <v>1-128</v>
          </cell>
          <cell r="D130" t="str">
            <v>SERVOSA</v>
          </cell>
          <cell r="F130" t="str">
            <v>FREIGHTLINER</v>
          </cell>
          <cell r="G130" t="str">
            <v>CL 120</v>
          </cell>
          <cell r="H130">
            <v>928</v>
          </cell>
          <cell r="I130" t="str">
            <v>PM_15M_T_FREIGH</v>
          </cell>
          <cell r="J130" t="str">
            <v>REMOLCADOR</v>
          </cell>
          <cell r="K130" t="str">
            <v>B. PILLONES</v>
          </cell>
          <cell r="L130" t="str">
            <v>AREQUIPA</v>
          </cell>
        </row>
        <row r="131">
          <cell r="B131" t="str">
            <v>ANT-810</v>
          </cell>
          <cell r="C131" t="str">
            <v>1-129</v>
          </cell>
          <cell r="D131" t="str">
            <v>SERVOSA</v>
          </cell>
          <cell r="F131" t="str">
            <v>FREIGHTLINER</v>
          </cell>
          <cell r="G131" t="str">
            <v>CL 120</v>
          </cell>
          <cell r="H131">
            <v>929</v>
          </cell>
          <cell r="I131" t="str">
            <v>PM_15M_T_FREIGH</v>
          </cell>
          <cell r="J131" t="str">
            <v>REMOLCADOR</v>
          </cell>
          <cell r="K131" t="str">
            <v>B. PILLONES</v>
          </cell>
          <cell r="L131" t="str">
            <v>AREQUIPA</v>
          </cell>
        </row>
        <row r="132">
          <cell r="B132" t="str">
            <v>ANT-852</v>
          </cell>
          <cell r="C132" t="str">
            <v>1-130</v>
          </cell>
          <cell r="D132" t="str">
            <v>SERVOSA</v>
          </cell>
          <cell r="F132" t="str">
            <v>FREIGHTLINER</v>
          </cell>
          <cell r="G132" t="str">
            <v>CL 120</v>
          </cell>
          <cell r="H132">
            <v>930</v>
          </cell>
          <cell r="I132" t="str">
            <v>PM_15M_T_FREIGH</v>
          </cell>
          <cell r="J132" t="str">
            <v>REMOLCADOR</v>
          </cell>
          <cell r="K132" t="str">
            <v>B. PILLONES</v>
          </cell>
          <cell r="L132" t="str">
            <v>AREQUIPA</v>
          </cell>
        </row>
        <row r="133">
          <cell r="B133" t="str">
            <v>ANT-932</v>
          </cell>
          <cell r="C133" t="str">
            <v>1-131</v>
          </cell>
          <cell r="D133" t="str">
            <v>SERVOSA</v>
          </cell>
          <cell r="F133" t="str">
            <v>FREIGHTLINER</v>
          </cell>
          <cell r="G133" t="str">
            <v>CL 120</v>
          </cell>
          <cell r="H133">
            <v>931</v>
          </cell>
          <cell r="I133" t="str">
            <v>PM_15M_T_FREIGH</v>
          </cell>
          <cell r="J133" t="str">
            <v>REMOLCADOR</v>
          </cell>
          <cell r="K133" t="str">
            <v>B. PILLONES</v>
          </cell>
          <cell r="L133" t="str">
            <v>AREQUIPA</v>
          </cell>
        </row>
        <row r="134">
          <cell r="B134" t="str">
            <v>ANU-757</v>
          </cell>
          <cell r="C134" t="str">
            <v>1-132</v>
          </cell>
          <cell r="D134" t="str">
            <v>SERVOSA</v>
          </cell>
          <cell r="F134" t="str">
            <v>FREIGHTLINER</v>
          </cell>
          <cell r="G134" t="str">
            <v>CL 120</v>
          </cell>
          <cell r="H134">
            <v>932</v>
          </cell>
          <cell r="I134" t="str">
            <v>PM_15M_T_FREIGH</v>
          </cell>
          <cell r="J134" t="str">
            <v>REMOLCADOR</v>
          </cell>
          <cell r="K134" t="str">
            <v>B. PILLONES</v>
          </cell>
          <cell r="L134" t="str">
            <v>AREQUIPA</v>
          </cell>
        </row>
        <row r="135">
          <cell r="B135" t="str">
            <v>ANU-818</v>
          </cell>
          <cell r="C135" t="str">
            <v>1-133</v>
          </cell>
          <cell r="D135" t="str">
            <v>SERVOSA</v>
          </cell>
          <cell r="F135" t="str">
            <v>FREIGHTLINER</v>
          </cell>
          <cell r="G135" t="str">
            <v>CL 120</v>
          </cell>
          <cell r="H135">
            <v>933</v>
          </cell>
          <cell r="I135" t="str">
            <v>PM_15M_T_FREIGH</v>
          </cell>
          <cell r="J135" t="str">
            <v>REMOLCADOR</v>
          </cell>
          <cell r="K135" t="str">
            <v>B. PILLONES</v>
          </cell>
          <cell r="L135" t="str">
            <v>AREQUIPA</v>
          </cell>
        </row>
        <row r="136">
          <cell r="B136" t="str">
            <v>ANU-912</v>
          </cell>
          <cell r="C136" t="str">
            <v>1-134</v>
          </cell>
          <cell r="D136" t="str">
            <v>SERVOSA</v>
          </cell>
          <cell r="F136" t="str">
            <v>FREIGHTLINER</v>
          </cell>
          <cell r="G136" t="str">
            <v>CL 120</v>
          </cell>
          <cell r="H136">
            <v>934</v>
          </cell>
          <cell r="I136" t="str">
            <v>PM_15M_T_FREIGH</v>
          </cell>
          <cell r="J136" t="str">
            <v>REMOLCADOR</v>
          </cell>
          <cell r="K136" t="str">
            <v>B. PILLONES</v>
          </cell>
          <cell r="L136" t="str">
            <v>AREQUIPA</v>
          </cell>
        </row>
        <row r="137">
          <cell r="B137" t="str">
            <v>ANU-913</v>
          </cell>
          <cell r="C137" t="str">
            <v>1-135</v>
          </cell>
          <cell r="D137" t="str">
            <v>SERVOSA</v>
          </cell>
          <cell r="F137" t="str">
            <v>FREIGHTLINER</v>
          </cell>
          <cell r="G137" t="str">
            <v>CL 120</v>
          </cell>
          <cell r="H137">
            <v>935</v>
          </cell>
          <cell r="I137" t="str">
            <v>PM_15M_T_FREIGH</v>
          </cell>
          <cell r="J137" t="str">
            <v>REMOLCADOR</v>
          </cell>
          <cell r="K137" t="str">
            <v>B. PILLONES</v>
          </cell>
          <cell r="L137" t="str">
            <v>AREQUIPA</v>
          </cell>
        </row>
        <row r="138">
          <cell r="B138" t="str">
            <v>ANU-948</v>
          </cell>
          <cell r="C138" t="str">
            <v>1-136</v>
          </cell>
          <cell r="D138" t="str">
            <v>SERVOSA</v>
          </cell>
          <cell r="F138" t="str">
            <v>FREIGHTLINER</v>
          </cell>
          <cell r="G138" t="str">
            <v>CL 120</v>
          </cell>
          <cell r="H138">
            <v>936</v>
          </cell>
          <cell r="I138" t="str">
            <v>PM_15M_T_FREIGH</v>
          </cell>
          <cell r="J138" t="str">
            <v>REMOLCADOR</v>
          </cell>
          <cell r="K138" t="str">
            <v>B. PILLONES</v>
          </cell>
          <cell r="L138" t="str">
            <v>AREQUIPA</v>
          </cell>
        </row>
        <row r="139">
          <cell r="B139" t="str">
            <v>ANV-798</v>
          </cell>
          <cell r="C139" t="str">
            <v>1-137</v>
          </cell>
          <cell r="D139" t="str">
            <v>SERVOSA</v>
          </cell>
          <cell r="F139" t="str">
            <v>FREIGHTLINER</v>
          </cell>
          <cell r="G139" t="str">
            <v>CL 120</v>
          </cell>
          <cell r="H139">
            <v>937</v>
          </cell>
          <cell r="I139" t="str">
            <v>PM_15M_T_FREIGH</v>
          </cell>
          <cell r="J139" t="str">
            <v>REMOLCADOR</v>
          </cell>
          <cell r="K139" t="str">
            <v>B. PILLONES</v>
          </cell>
          <cell r="L139" t="str">
            <v>AREQUIPA</v>
          </cell>
        </row>
        <row r="140">
          <cell r="B140" t="str">
            <v>ANV-877</v>
          </cell>
          <cell r="C140" t="str">
            <v>1-138</v>
          </cell>
          <cell r="D140" t="str">
            <v>SERVOSA</v>
          </cell>
          <cell r="F140" t="str">
            <v>FREIGHTLINER</v>
          </cell>
          <cell r="G140" t="str">
            <v>CL 120</v>
          </cell>
          <cell r="H140">
            <v>938</v>
          </cell>
          <cell r="I140" t="str">
            <v>PM_15M_T_FREIGH</v>
          </cell>
          <cell r="J140" t="str">
            <v>REMOLCADOR</v>
          </cell>
          <cell r="K140" t="str">
            <v>B. PILLONES</v>
          </cell>
          <cell r="L140" t="str">
            <v>AREQUIPA</v>
          </cell>
        </row>
        <row r="141">
          <cell r="B141" t="str">
            <v>ANW-744</v>
          </cell>
          <cell r="C141" t="str">
            <v>1-139</v>
          </cell>
          <cell r="D141" t="str">
            <v>SERVOSA</v>
          </cell>
          <cell r="F141" t="str">
            <v>FREIGHTLINER</v>
          </cell>
          <cell r="G141" t="str">
            <v>CL 120</v>
          </cell>
          <cell r="H141">
            <v>939</v>
          </cell>
          <cell r="I141" t="str">
            <v>PM_15M_T_FREIGH</v>
          </cell>
          <cell r="J141" t="str">
            <v>REMOLCADOR</v>
          </cell>
          <cell r="K141" t="str">
            <v>B. PILLONES</v>
          </cell>
          <cell r="L141" t="str">
            <v>AREQUIPA</v>
          </cell>
        </row>
        <row r="142">
          <cell r="B142" t="str">
            <v>ANW-781</v>
          </cell>
          <cell r="C142" t="str">
            <v>1-140</v>
          </cell>
          <cell r="D142" t="str">
            <v>SERVOSA</v>
          </cell>
          <cell r="F142" t="str">
            <v>FREIGHTLINER</v>
          </cell>
          <cell r="G142" t="str">
            <v>CL 120</v>
          </cell>
          <cell r="H142">
            <v>940</v>
          </cell>
          <cell r="I142" t="str">
            <v>PM_15M_T_FREIGH</v>
          </cell>
          <cell r="J142" t="str">
            <v>REMOLCADOR</v>
          </cell>
          <cell r="K142" t="str">
            <v>B. PILLONES</v>
          </cell>
          <cell r="L142" t="str">
            <v>AREQUIPA</v>
          </cell>
        </row>
        <row r="143">
          <cell r="B143" t="str">
            <v>ANX-709</v>
          </cell>
          <cell r="C143" t="str">
            <v>1-141</v>
          </cell>
          <cell r="D143" t="str">
            <v>SERVOSA</v>
          </cell>
          <cell r="F143" t="str">
            <v>FREIGHTLINER</v>
          </cell>
          <cell r="H143">
            <v>207</v>
          </cell>
          <cell r="I143" t="str">
            <v>PM_15M_T_FREIGH</v>
          </cell>
          <cell r="J143" t="str">
            <v>REMOLCADOR</v>
          </cell>
          <cell r="K143" t="str">
            <v>TPG BOLIVIA</v>
          </cell>
          <cell r="L143" t="str">
            <v>AREQUIPA</v>
          </cell>
        </row>
        <row r="144">
          <cell r="B144" t="str">
            <v>ANX-722</v>
          </cell>
          <cell r="C144" t="str">
            <v>1-142</v>
          </cell>
          <cell r="D144" t="str">
            <v>SERVOSA</v>
          </cell>
          <cell r="F144" t="str">
            <v>FREIGHTLINER</v>
          </cell>
          <cell r="H144">
            <v>208</v>
          </cell>
          <cell r="I144" t="str">
            <v>PM_15M_T_FREIGH</v>
          </cell>
          <cell r="J144" t="str">
            <v>REMOLCADOR</v>
          </cell>
          <cell r="K144" t="str">
            <v>TPG BOLIVIA</v>
          </cell>
          <cell r="L144" t="str">
            <v>AREQUIPA</v>
          </cell>
        </row>
        <row r="145">
          <cell r="B145" t="str">
            <v>ANX-743</v>
          </cell>
          <cell r="C145" t="str">
            <v>1-143</v>
          </cell>
          <cell r="D145" t="str">
            <v>SERVOSA</v>
          </cell>
          <cell r="F145" t="str">
            <v>FREIGHTLINER</v>
          </cell>
          <cell r="G145" t="str">
            <v>CL 120</v>
          </cell>
          <cell r="H145">
            <v>941</v>
          </cell>
          <cell r="I145" t="str">
            <v>PM_15M_T_FREIGH</v>
          </cell>
          <cell r="J145" t="str">
            <v>REMOLCADOR</v>
          </cell>
          <cell r="K145" t="str">
            <v>B. PILLONES</v>
          </cell>
          <cell r="L145" t="str">
            <v>AREQUIPA</v>
          </cell>
        </row>
        <row r="146">
          <cell r="B146" t="str">
            <v>ANX-745</v>
          </cell>
          <cell r="C146" t="str">
            <v>1-144</v>
          </cell>
          <cell r="D146" t="str">
            <v>SERVOSA</v>
          </cell>
          <cell r="F146" t="str">
            <v>FREIGHTLINER</v>
          </cell>
          <cell r="G146" t="str">
            <v>CL 120</v>
          </cell>
          <cell r="H146">
            <v>942</v>
          </cell>
          <cell r="I146" t="str">
            <v>PM_15M_T_FREIGH</v>
          </cell>
          <cell r="J146" t="str">
            <v>REMOLCADOR</v>
          </cell>
          <cell r="K146" t="str">
            <v>B. PILLONES</v>
          </cell>
          <cell r="L146" t="str">
            <v>AREQUIPA</v>
          </cell>
        </row>
        <row r="147">
          <cell r="B147" t="str">
            <v>ANX-837</v>
          </cell>
          <cell r="C147" t="str">
            <v>1-145</v>
          </cell>
          <cell r="D147" t="str">
            <v>SERVOSA</v>
          </cell>
          <cell r="F147" t="str">
            <v>FREIGHTLINER</v>
          </cell>
          <cell r="H147">
            <v>209</v>
          </cell>
          <cell r="I147" t="str">
            <v>PM_15M_T_FREIGH</v>
          </cell>
          <cell r="J147" t="str">
            <v>REMOLCADOR</v>
          </cell>
          <cell r="K147" t="str">
            <v>TPG BOLIVIA</v>
          </cell>
          <cell r="L147" t="str">
            <v>AREQUIPA</v>
          </cell>
        </row>
        <row r="148">
          <cell r="B148" t="str">
            <v>ANX-838</v>
          </cell>
          <cell r="C148" t="str">
            <v>1-146</v>
          </cell>
          <cell r="D148" t="str">
            <v>SERVOSA</v>
          </cell>
          <cell r="F148" t="str">
            <v>FREIGHTLINER</v>
          </cell>
          <cell r="I148" t="str">
            <v>PM_15M_T_FREIGH</v>
          </cell>
          <cell r="J148" t="str">
            <v>REMOLCADOR</v>
          </cell>
          <cell r="L148" t="str">
            <v>AREQUIPA</v>
          </cell>
        </row>
        <row r="149">
          <cell r="B149" t="str">
            <v>ANX-840</v>
          </cell>
          <cell r="C149" t="str">
            <v>1-147</v>
          </cell>
          <cell r="D149" t="str">
            <v>SERVOSA</v>
          </cell>
          <cell r="F149" t="str">
            <v>FREIGHTLINER</v>
          </cell>
          <cell r="G149" t="str">
            <v>M2 112</v>
          </cell>
          <cell r="H149">
            <v>210</v>
          </cell>
          <cell r="I149" t="str">
            <v>PM_15M_T_FREIGH</v>
          </cell>
          <cell r="J149" t="str">
            <v>REMOLCADOR</v>
          </cell>
          <cell r="K149" t="str">
            <v>TPG BOLIVIA</v>
          </cell>
          <cell r="L149" t="str">
            <v>AREQUIPA</v>
          </cell>
        </row>
        <row r="150">
          <cell r="B150" t="str">
            <v>ANX-907</v>
          </cell>
          <cell r="C150" t="str">
            <v>1-148</v>
          </cell>
          <cell r="D150" t="str">
            <v>SERVOSA</v>
          </cell>
          <cell r="F150" t="str">
            <v>FREIGHTLINER</v>
          </cell>
          <cell r="G150" t="str">
            <v>CL 120</v>
          </cell>
          <cell r="H150">
            <v>943</v>
          </cell>
          <cell r="I150" t="str">
            <v>PM_15M_T_FREIGH</v>
          </cell>
          <cell r="J150" t="str">
            <v>REMOLCADOR</v>
          </cell>
          <cell r="K150" t="str">
            <v>B. PILLONES</v>
          </cell>
          <cell r="L150" t="str">
            <v>AREQUIPA</v>
          </cell>
        </row>
        <row r="151">
          <cell r="B151" t="str">
            <v>ANY-714</v>
          </cell>
          <cell r="C151" t="str">
            <v>1-149</v>
          </cell>
          <cell r="D151" t="str">
            <v>SERVOSA</v>
          </cell>
          <cell r="F151" t="str">
            <v>FREIGHTLINER</v>
          </cell>
          <cell r="G151" t="str">
            <v>CL 120</v>
          </cell>
          <cell r="H151">
            <v>211</v>
          </cell>
          <cell r="I151" t="str">
            <v>PM_15M_T_FREIGH</v>
          </cell>
          <cell r="J151" t="str">
            <v>REMOLCADOR</v>
          </cell>
          <cell r="K151" t="str">
            <v>TPG AREQUIPA</v>
          </cell>
          <cell r="L151" t="str">
            <v>AREQUIPA</v>
          </cell>
        </row>
        <row r="152">
          <cell r="B152" t="str">
            <v>APG-720</v>
          </cell>
          <cell r="C152" t="str">
            <v>1-150</v>
          </cell>
          <cell r="D152" t="str">
            <v>SERVOSA</v>
          </cell>
          <cell r="F152" t="str">
            <v>MACK</v>
          </cell>
          <cell r="G152" t="str">
            <v>CXU613E</v>
          </cell>
          <cell r="H152">
            <v>944</v>
          </cell>
          <cell r="I152" t="str">
            <v>PM_20M_T_MACK</v>
          </cell>
          <cell r="J152" t="str">
            <v>REMOLCADOR</v>
          </cell>
          <cell r="K152" t="str">
            <v>B. PILLONES</v>
          </cell>
          <cell r="L152" t="str">
            <v>AREQUIPA</v>
          </cell>
        </row>
        <row r="153">
          <cell r="B153" t="str">
            <v>APG-777</v>
          </cell>
          <cell r="C153" t="str">
            <v>1-151</v>
          </cell>
          <cell r="D153" t="str">
            <v>SERVOSA</v>
          </cell>
          <cell r="F153" t="str">
            <v>MACK</v>
          </cell>
          <cell r="G153" t="str">
            <v>CXU613E</v>
          </cell>
          <cell r="H153">
            <v>945</v>
          </cell>
          <cell r="I153" t="str">
            <v>PM_20M_T_MACK</v>
          </cell>
          <cell r="J153" t="str">
            <v>REMOLCADOR</v>
          </cell>
          <cell r="K153" t="str">
            <v>B. PILLONES</v>
          </cell>
          <cell r="L153" t="str">
            <v>AREQUIPA</v>
          </cell>
        </row>
        <row r="154">
          <cell r="B154" t="str">
            <v>APG-784</v>
          </cell>
          <cell r="C154" t="str">
            <v>1-152</v>
          </cell>
          <cell r="D154" t="str">
            <v>SERVOSA</v>
          </cell>
          <cell r="F154" t="str">
            <v>MACK</v>
          </cell>
          <cell r="G154" t="str">
            <v>CXU613E</v>
          </cell>
          <cell r="H154">
            <v>946</v>
          </cell>
          <cell r="I154" t="str">
            <v>PM_20M_T_MACK</v>
          </cell>
          <cell r="J154" t="str">
            <v>REMOLCADOR</v>
          </cell>
          <cell r="K154" t="str">
            <v>B. PILLONES</v>
          </cell>
          <cell r="L154" t="str">
            <v>AREQUIPA</v>
          </cell>
        </row>
        <row r="155">
          <cell r="B155" t="str">
            <v>APG-814</v>
          </cell>
          <cell r="C155" t="str">
            <v>1-153</v>
          </cell>
          <cell r="D155" t="str">
            <v>SERVOSA</v>
          </cell>
          <cell r="F155" t="str">
            <v>MACK</v>
          </cell>
          <cell r="G155" t="str">
            <v>CXU613E</v>
          </cell>
          <cell r="H155">
            <v>947</v>
          </cell>
          <cell r="I155" t="str">
            <v>PM_20M_T_MACK</v>
          </cell>
          <cell r="J155" t="str">
            <v>REMOLCADOR</v>
          </cell>
          <cell r="K155" t="str">
            <v>B. PILLONES</v>
          </cell>
          <cell r="L155" t="str">
            <v>AREQUIPA</v>
          </cell>
        </row>
        <row r="156">
          <cell r="B156" t="str">
            <v>APG-835</v>
          </cell>
          <cell r="C156" t="str">
            <v>1-154</v>
          </cell>
          <cell r="D156" t="str">
            <v>SERVOSA</v>
          </cell>
          <cell r="F156" t="str">
            <v>MACK</v>
          </cell>
          <cell r="G156" t="str">
            <v>CXU613E</v>
          </cell>
          <cell r="H156">
            <v>948</v>
          </cell>
          <cell r="I156" t="str">
            <v>PM_20M_T_MACK</v>
          </cell>
          <cell r="J156" t="str">
            <v>REMOLCADOR</v>
          </cell>
          <cell r="K156" t="str">
            <v>B. PILLONES</v>
          </cell>
          <cell r="L156" t="str">
            <v>AREQUIPA</v>
          </cell>
        </row>
        <row r="157">
          <cell r="B157" t="str">
            <v>APG-889</v>
          </cell>
          <cell r="C157" t="str">
            <v>1-155</v>
          </cell>
          <cell r="D157" t="str">
            <v>SERVOSA</v>
          </cell>
          <cell r="F157" t="str">
            <v>MACK</v>
          </cell>
          <cell r="G157" t="str">
            <v>CXU613E</v>
          </cell>
          <cell r="H157">
            <v>949</v>
          </cell>
          <cell r="I157" t="str">
            <v>PM_20M_T_MACK</v>
          </cell>
          <cell r="J157" t="str">
            <v>REMOLCADOR</v>
          </cell>
          <cell r="K157" t="str">
            <v>B. PILLONES</v>
          </cell>
          <cell r="L157" t="str">
            <v>AREQUIPA</v>
          </cell>
        </row>
        <row r="158">
          <cell r="B158" t="str">
            <v>APG-890</v>
          </cell>
          <cell r="C158" t="str">
            <v>1-156</v>
          </cell>
          <cell r="D158" t="str">
            <v>SERVOSA</v>
          </cell>
          <cell r="F158" t="str">
            <v>MACK</v>
          </cell>
          <cell r="G158" t="str">
            <v>CXU613E</v>
          </cell>
          <cell r="H158">
            <v>950</v>
          </cell>
          <cell r="I158" t="str">
            <v>PM_20M_T_MACK</v>
          </cell>
          <cell r="J158" t="str">
            <v>REMOLCADOR</v>
          </cell>
          <cell r="K158" t="str">
            <v>B. PILLONES</v>
          </cell>
          <cell r="L158" t="str">
            <v>AREQUIPA</v>
          </cell>
        </row>
        <row r="159">
          <cell r="B159" t="str">
            <v>APG-927</v>
          </cell>
          <cell r="C159" t="str">
            <v>1-157</v>
          </cell>
          <cell r="D159" t="str">
            <v>SERVOSA</v>
          </cell>
          <cell r="F159" t="str">
            <v>MACK</v>
          </cell>
          <cell r="G159" t="str">
            <v>CXU613E</v>
          </cell>
          <cell r="H159">
            <v>951</v>
          </cell>
          <cell r="I159" t="str">
            <v>PM_20M_T_MACK</v>
          </cell>
          <cell r="J159" t="str">
            <v>REMOLCADOR</v>
          </cell>
          <cell r="K159" t="str">
            <v>B. PILLONES</v>
          </cell>
          <cell r="L159" t="str">
            <v>AREQUIPA</v>
          </cell>
        </row>
        <row r="160">
          <cell r="B160" t="str">
            <v>APH-789</v>
          </cell>
          <cell r="C160" t="str">
            <v>1-158</v>
          </cell>
          <cell r="D160" t="str">
            <v>SERVOSA</v>
          </cell>
          <cell r="F160" t="str">
            <v>MACK</v>
          </cell>
          <cell r="G160" t="str">
            <v>CXU613E</v>
          </cell>
          <cell r="H160">
            <v>952</v>
          </cell>
          <cell r="I160" t="str">
            <v>PM_20M_T_MACK</v>
          </cell>
          <cell r="J160" t="str">
            <v>REMOLCADOR</v>
          </cell>
          <cell r="K160" t="str">
            <v>B. PILLONES</v>
          </cell>
          <cell r="L160" t="str">
            <v>AREQUIPA</v>
          </cell>
        </row>
        <row r="161">
          <cell r="B161" t="str">
            <v>APH-808</v>
          </cell>
          <cell r="C161" t="str">
            <v>1-159</v>
          </cell>
          <cell r="D161" t="str">
            <v>SERVOSA</v>
          </cell>
          <cell r="F161" t="str">
            <v>MACK</v>
          </cell>
          <cell r="G161" t="str">
            <v>CXU613E</v>
          </cell>
          <cell r="H161">
            <v>953</v>
          </cell>
          <cell r="I161" t="str">
            <v>PM_20M_T_MACK</v>
          </cell>
          <cell r="J161" t="str">
            <v>REMOLCADOR</v>
          </cell>
          <cell r="K161" t="str">
            <v>B. PILLONES</v>
          </cell>
          <cell r="L161" t="str">
            <v>AREQUIPA</v>
          </cell>
        </row>
        <row r="162">
          <cell r="B162" t="str">
            <v>APN-803</v>
          </cell>
          <cell r="C162" t="str">
            <v>1-160</v>
          </cell>
          <cell r="D162" t="str">
            <v>SERVOSA</v>
          </cell>
          <cell r="E162">
            <v>2016</v>
          </cell>
          <cell r="F162" t="str">
            <v>MACK</v>
          </cell>
          <cell r="G162" t="str">
            <v>CXU613E</v>
          </cell>
          <cell r="H162">
            <v>859</v>
          </cell>
          <cell r="I162" t="str">
            <v>PM_20M_T_MACK</v>
          </cell>
          <cell r="J162" t="str">
            <v>REMOLCADOR</v>
          </cell>
          <cell r="K162" t="str">
            <v>C. CONCENTRADO</v>
          </cell>
          <cell r="L162" t="str">
            <v>AREQUIPA</v>
          </cell>
        </row>
        <row r="163">
          <cell r="B163" t="str">
            <v>APO-769</v>
          </cell>
          <cell r="C163" t="str">
            <v>1-161</v>
          </cell>
          <cell r="D163" t="str">
            <v>SERVOSA</v>
          </cell>
          <cell r="E163">
            <v>2016</v>
          </cell>
          <cell r="F163" t="str">
            <v>MACK</v>
          </cell>
          <cell r="G163" t="str">
            <v>CXU613E</v>
          </cell>
          <cell r="H163">
            <v>860</v>
          </cell>
          <cell r="I163" t="str">
            <v>PM_20M_T_MACK</v>
          </cell>
          <cell r="J163" t="str">
            <v>REMOLCADOR</v>
          </cell>
          <cell r="K163" t="str">
            <v>C. CONCENTRADO</v>
          </cell>
          <cell r="L163" t="str">
            <v>AREQUIPA</v>
          </cell>
        </row>
        <row r="164">
          <cell r="B164" t="str">
            <v>APY-708</v>
          </cell>
          <cell r="C164" t="str">
            <v>1-162</v>
          </cell>
          <cell r="D164" t="str">
            <v>SERVOSA</v>
          </cell>
          <cell r="E164">
            <v>2013</v>
          </cell>
          <cell r="F164" t="str">
            <v>MACK</v>
          </cell>
          <cell r="G164" t="str">
            <v>CXU613E</v>
          </cell>
          <cell r="H164">
            <v>102</v>
          </cell>
          <cell r="I164" t="str">
            <v>PM_20M_T_MACK</v>
          </cell>
          <cell r="J164" t="str">
            <v>REMOLCADOR</v>
          </cell>
          <cell r="K164" t="str">
            <v>CV COMBUSTIBLE</v>
          </cell>
          <cell r="L164" t="str">
            <v>AREQUIPA</v>
          </cell>
        </row>
        <row r="165">
          <cell r="B165" t="str">
            <v>APZ-766</v>
          </cell>
          <cell r="C165" t="str">
            <v>1-163</v>
          </cell>
          <cell r="D165" t="str">
            <v>SERVOSA</v>
          </cell>
          <cell r="E165">
            <v>2013</v>
          </cell>
          <cell r="F165" t="str">
            <v>MACK</v>
          </cell>
          <cell r="G165" t="str">
            <v>CXU613E</v>
          </cell>
          <cell r="H165">
            <v>103</v>
          </cell>
          <cell r="I165" t="str">
            <v>PM_20M_T_MACK</v>
          </cell>
          <cell r="J165" t="str">
            <v>REMOLCADOR</v>
          </cell>
          <cell r="K165" t="str">
            <v>CV COMBUSTIBLE</v>
          </cell>
          <cell r="L165" t="str">
            <v>AREQUIPA</v>
          </cell>
        </row>
        <row r="166">
          <cell r="B166" t="str">
            <v>APZ-795</v>
          </cell>
          <cell r="C166" t="str">
            <v>1-164</v>
          </cell>
          <cell r="D166" t="str">
            <v>SERVOSA</v>
          </cell>
          <cell r="E166">
            <v>2013</v>
          </cell>
          <cell r="F166" t="str">
            <v>MACK</v>
          </cell>
          <cell r="G166" t="str">
            <v>CXU613E</v>
          </cell>
          <cell r="H166">
            <v>104</v>
          </cell>
          <cell r="I166" t="str">
            <v>PM_20M_T_MACK</v>
          </cell>
          <cell r="J166" t="str">
            <v>REMOLCADOR</v>
          </cell>
          <cell r="K166" t="str">
            <v>CV COMBUSTIBLE</v>
          </cell>
          <cell r="L166" t="str">
            <v>AREQUIPA</v>
          </cell>
        </row>
        <row r="167">
          <cell r="B167" t="str">
            <v>APZ-862</v>
          </cell>
          <cell r="C167" t="str">
            <v>1-165</v>
          </cell>
          <cell r="D167" t="str">
            <v>SERVOSA</v>
          </cell>
          <cell r="E167">
            <v>2013</v>
          </cell>
          <cell r="F167" t="str">
            <v>MACK</v>
          </cell>
          <cell r="G167" t="str">
            <v>CXU613E</v>
          </cell>
          <cell r="H167">
            <v>105</v>
          </cell>
          <cell r="I167" t="str">
            <v>PM_20M_T_MACK</v>
          </cell>
          <cell r="J167" t="str">
            <v>REMOLCADOR</v>
          </cell>
          <cell r="K167" t="str">
            <v>CV COMBUSTIBLE</v>
          </cell>
          <cell r="L167" t="str">
            <v>AREQUIPA</v>
          </cell>
        </row>
        <row r="168">
          <cell r="B168" t="str">
            <v>ARA-887</v>
          </cell>
          <cell r="C168" t="str">
            <v>1-166</v>
          </cell>
          <cell r="D168" t="str">
            <v>SERVOSA</v>
          </cell>
          <cell r="E168">
            <v>2013</v>
          </cell>
          <cell r="F168" t="str">
            <v>MACK</v>
          </cell>
          <cell r="G168" t="str">
            <v>CXU613E</v>
          </cell>
          <cell r="H168">
            <v>106</v>
          </cell>
          <cell r="I168" t="str">
            <v>PM_20M_T_MACK</v>
          </cell>
          <cell r="J168" t="str">
            <v>REMOLCADOR</v>
          </cell>
          <cell r="K168" t="str">
            <v>CV COMBUSTIBLE</v>
          </cell>
          <cell r="L168" t="str">
            <v>AREQUIPA</v>
          </cell>
        </row>
        <row r="169">
          <cell r="B169" t="str">
            <v>ARA-927</v>
          </cell>
          <cell r="C169" t="str">
            <v>1-167</v>
          </cell>
          <cell r="D169" t="str">
            <v>SERVOSA</v>
          </cell>
          <cell r="E169">
            <v>2013</v>
          </cell>
          <cell r="F169" t="str">
            <v>MACK</v>
          </cell>
          <cell r="G169" t="str">
            <v>CXU613E</v>
          </cell>
          <cell r="H169">
            <v>107</v>
          </cell>
          <cell r="I169" t="str">
            <v>PM_20M_T_MACK</v>
          </cell>
          <cell r="J169" t="str">
            <v>REMOLCADOR</v>
          </cell>
          <cell r="K169" t="str">
            <v>CV COMBUSTIBLE</v>
          </cell>
          <cell r="L169" t="str">
            <v>AREQUIPA</v>
          </cell>
        </row>
        <row r="170">
          <cell r="B170" t="str">
            <v>ARC-703</v>
          </cell>
          <cell r="C170" t="str">
            <v>1-168</v>
          </cell>
          <cell r="D170" t="str">
            <v>SERVOSA</v>
          </cell>
          <cell r="E170">
            <v>2013</v>
          </cell>
          <cell r="F170" t="str">
            <v>MACK</v>
          </cell>
          <cell r="G170" t="str">
            <v>CXU613E</v>
          </cell>
          <cell r="H170">
            <v>108</v>
          </cell>
          <cell r="I170" t="str">
            <v>PM_20M_T_MACK</v>
          </cell>
          <cell r="J170" t="str">
            <v>REMOLCADOR</v>
          </cell>
          <cell r="K170" t="str">
            <v>CV COMBUSTIBLE</v>
          </cell>
          <cell r="L170" t="str">
            <v>AREQUIPA</v>
          </cell>
        </row>
        <row r="171">
          <cell r="B171" t="str">
            <v>B7O-923</v>
          </cell>
          <cell r="C171" t="str">
            <v>1-169</v>
          </cell>
          <cell r="D171" t="str">
            <v>SERVOSA</v>
          </cell>
          <cell r="F171" t="str">
            <v>INTERNATIONAL</v>
          </cell>
          <cell r="H171">
            <v>212</v>
          </cell>
          <cell r="I171" t="str">
            <v>PM_15M_T_INTER</v>
          </cell>
          <cell r="J171" t="str">
            <v>REMOLCADOR</v>
          </cell>
          <cell r="K171" t="str">
            <v>TPG AREQUIPA</v>
          </cell>
          <cell r="L171" t="str">
            <v>AREQUIPA</v>
          </cell>
        </row>
        <row r="172">
          <cell r="B172" t="str">
            <v>B7S-839</v>
          </cell>
          <cell r="C172" t="str">
            <v>1-170</v>
          </cell>
          <cell r="D172" t="str">
            <v>SERVOSA</v>
          </cell>
          <cell r="F172" t="str">
            <v>INTERNATIONAL</v>
          </cell>
          <cell r="H172">
            <v>213</v>
          </cell>
          <cell r="I172" t="str">
            <v>PM_15M_T_INTER</v>
          </cell>
          <cell r="J172" t="str">
            <v>REMOLCADOR</v>
          </cell>
          <cell r="K172" t="str">
            <v>TPG AREQUIPA</v>
          </cell>
          <cell r="L172" t="str">
            <v>AREQUIPA</v>
          </cell>
        </row>
        <row r="173">
          <cell r="B173" t="str">
            <v>B9I-821</v>
          </cell>
          <cell r="C173" t="str">
            <v>1-171</v>
          </cell>
          <cell r="D173" t="str">
            <v>SERVOSA</v>
          </cell>
          <cell r="F173" t="str">
            <v>INTERNATIONAL</v>
          </cell>
          <cell r="H173">
            <v>214</v>
          </cell>
          <cell r="I173" t="str">
            <v>PM_15M_T_INTER</v>
          </cell>
          <cell r="J173" t="str">
            <v>REMOLCADOR</v>
          </cell>
          <cell r="K173" t="str">
            <v>TPG AREQUIPA</v>
          </cell>
          <cell r="L173" t="str">
            <v>AREQUIPA</v>
          </cell>
        </row>
        <row r="174">
          <cell r="B174" t="str">
            <v>C1M-824</v>
          </cell>
          <cell r="C174" t="str">
            <v>1-172</v>
          </cell>
          <cell r="D174" t="str">
            <v>SERVOSA</v>
          </cell>
          <cell r="F174" t="str">
            <v>INTERNATIONAL</v>
          </cell>
          <cell r="G174" t="str">
            <v>7600 SBA 6X4</v>
          </cell>
          <cell r="H174">
            <v>109</v>
          </cell>
          <cell r="I174" t="str">
            <v>PM_15M_T_INTER</v>
          </cell>
          <cell r="J174" t="str">
            <v>REMOLCADOR</v>
          </cell>
          <cell r="K174" t="str">
            <v>CV COMBUSTIBLE</v>
          </cell>
          <cell r="L174" t="str">
            <v>AREQUIPA</v>
          </cell>
        </row>
        <row r="175">
          <cell r="B175" t="str">
            <v>C5Z-866</v>
          </cell>
          <cell r="C175" t="str">
            <v>1-173</v>
          </cell>
          <cell r="D175" t="str">
            <v>SERVOSA</v>
          </cell>
          <cell r="F175" t="str">
            <v>INTERNATIONAL</v>
          </cell>
          <cell r="G175" t="str">
            <v>7600 SBA 6X4</v>
          </cell>
          <cell r="I175" t="str">
            <v>PM_15M_T_INTER</v>
          </cell>
          <cell r="J175" t="str">
            <v>REMOLCADOR</v>
          </cell>
          <cell r="K175" t="str">
            <v>RRCC</v>
          </cell>
          <cell r="L175" t="str">
            <v>AREQUIPA</v>
          </cell>
        </row>
        <row r="176">
          <cell r="B176" t="str">
            <v>C6H-841</v>
          </cell>
          <cell r="C176" t="str">
            <v>1-174</v>
          </cell>
          <cell r="D176" t="str">
            <v>SERVOSA</v>
          </cell>
          <cell r="F176" t="str">
            <v>INTERNATIONAL</v>
          </cell>
          <cell r="H176">
            <v>215</v>
          </cell>
          <cell r="I176" t="str">
            <v>PM_15M_T_INTER</v>
          </cell>
          <cell r="J176" t="str">
            <v>REMOLCADOR</v>
          </cell>
          <cell r="K176" t="str">
            <v>TPG AREQUIPA</v>
          </cell>
          <cell r="L176" t="str">
            <v>AREQUIPA</v>
          </cell>
        </row>
        <row r="177">
          <cell r="B177" t="str">
            <v>C6I-931</v>
          </cell>
          <cell r="C177" t="str">
            <v>1-175</v>
          </cell>
          <cell r="D177" t="str">
            <v>SERVOSA</v>
          </cell>
          <cell r="F177" t="str">
            <v>INTERNATIONAL</v>
          </cell>
          <cell r="G177" t="str">
            <v>4400 DURASTAR</v>
          </cell>
          <cell r="I177" t="str">
            <v>PM_15M_T_INTER</v>
          </cell>
          <cell r="J177" t="str">
            <v>REMOLCADOR</v>
          </cell>
          <cell r="K177" t="str">
            <v xml:space="preserve">TSG AREQUIPA - SOLGAS </v>
          </cell>
          <cell r="L177" t="str">
            <v>AREQUIPA</v>
          </cell>
        </row>
        <row r="178">
          <cell r="B178" t="str">
            <v>C6I-932</v>
          </cell>
          <cell r="C178" t="str">
            <v>1-176</v>
          </cell>
          <cell r="D178" t="str">
            <v>SERVOSA</v>
          </cell>
          <cell r="F178" t="str">
            <v>INTERNATIONAL</v>
          </cell>
          <cell r="H178">
            <v>216</v>
          </cell>
          <cell r="I178" t="str">
            <v>PM_15M_T_INTER</v>
          </cell>
          <cell r="J178" t="str">
            <v>REMOLCADOR</v>
          </cell>
          <cell r="K178" t="str">
            <v>TPG AREQUIPA</v>
          </cell>
          <cell r="L178" t="str">
            <v>AREQUIPA</v>
          </cell>
        </row>
        <row r="179">
          <cell r="B179" t="str">
            <v>C6N-871</v>
          </cell>
          <cell r="C179" t="str">
            <v>1-177</v>
          </cell>
          <cell r="D179" t="str">
            <v>SERVOSA</v>
          </cell>
          <cell r="F179" t="str">
            <v>INTERNATIONAL</v>
          </cell>
          <cell r="G179" t="str">
            <v>4400 DURASTAR</v>
          </cell>
          <cell r="I179" t="str">
            <v>PM_15M_T_INTER</v>
          </cell>
          <cell r="J179" t="str">
            <v>REMOLCADOR</v>
          </cell>
          <cell r="L179" t="str">
            <v>AREQUIPA</v>
          </cell>
        </row>
        <row r="180">
          <cell r="B180" t="str">
            <v>C7T-791</v>
          </cell>
          <cell r="C180" t="str">
            <v>1-178</v>
          </cell>
          <cell r="D180" t="str">
            <v>SERVOSA</v>
          </cell>
          <cell r="F180" t="str">
            <v>FREIGHTLINER</v>
          </cell>
          <cell r="I180" t="str">
            <v>PM_15M_T_FREIGH</v>
          </cell>
          <cell r="J180" t="str">
            <v>REMOLCADOR</v>
          </cell>
          <cell r="K180" t="str">
            <v xml:space="preserve">TSG AREQUIPA - SOLGAS </v>
          </cell>
          <cell r="L180" t="str">
            <v>AREQUIPA</v>
          </cell>
        </row>
        <row r="181">
          <cell r="B181" t="str">
            <v>C9K-937</v>
          </cell>
          <cell r="C181" t="str">
            <v>1-179</v>
          </cell>
          <cell r="D181" t="str">
            <v>SERVOSA</v>
          </cell>
          <cell r="F181" t="str">
            <v>INTERNATIONAL</v>
          </cell>
          <cell r="H181">
            <v>215</v>
          </cell>
          <cell r="I181" t="str">
            <v>PM_15M_T_INTER</v>
          </cell>
          <cell r="J181" t="str">
            <v>REMOLCADOR</v>
          </cell>
          <cell r="L181" t="str">
            <v>AREQUIPA</v>
          </cell>
        </row>
        <row r="182">
          <cell r="B182" t="str">
            <v>C9M-882</v>
          </cell>
          <cell r="C182" t="str">
            <v>1-180</v>
          </cell>
          <cell r="D182" t="str">
            <v>SERVOSA</v>
          </cell>
          <cell r="F182" t="str">
            <v>INTERNATIONAL</v>
          </cell>
          <cell r="H182">
            <v>217</v>
          </cell>
          <cell r="I182" t="str">
            <v>PM_15M_T_INTER</v>
          </cell>
          <cell r="J182" t="str">
            <v>REMOLCADOR</v>
          </cell>
          <cell r="K182" t="str">
            <v>TPG BOLIVIA</v>
          </cell>
          <cell r="L182" t="str">
            <v>AREQUIPA</v>
          </cell>
        </row>
        <row r="183">
          <cell r="B183" t="str">
            <v>C9N-803</v>
          </cell>
          <cell r="C183" t="str">
            <v>1-181</v>
          </cell>
          <cell r="D183" t="str">
            <v>SERVOSA</v>
          </cell>
          <cell r="F183" t="str">
            <v>INTERNATIONAL</v>
          </cell>
          <cell r="I183" t="str">
            <v>PM_15M_T_INTER</v>
          </cell>
          <cell r="J183" t="str">
            <v>REMOLCADOR</v>
          </cell>
          <cell r="L183" t="str">
            <v>AREQUIPA</v>
          </cell>
        </row>
        <row r="184">
          <cell r="B184" t="str">
            <v>C9N-803</v>
          </cell>
          <cell r="C184" t="str">
            <v>1-182</v>
          </cell>
          <cell r="D184" t="str">
            <v>SERVOSA</v>
          </cell>
          <cell r="F184" t="str">
            <v>INTERNATIONAL</v>
          </cell>
          <cell r="G184">
            <v>7600</v>
          </cell>
          <cell r="I184" t="str">
            <v>PM_15M_T_INTER</v>
          </cell>
          <cell r="J184" t="str">
            <v>REMOLCADOR</v>
          </cell>
          <cell r="L184" t="str">
            <v>AREQUIPA</v>
          </cell>
        </row>
        <row r="185">
          <cell r="B185" t="str">
            <v>C9O-800</v>
          </cell>
          <cell r="C185" t="str">
            <v>1-183</v>
          </cell>
          <cell r="D185" t="str">
            <v>SERVOSA</v>
          </cell>
          <cell r="F185" t="str">
            <v>INTERNATIONAL</v>
          </cell>
          <cell r="H185">
            <v>218</v>
          </cell>
          <cell r="I185" t="str">
            <v>PM_15M_T_INTER</v>
          </cell>
          <cell r="J185" t="str">
            <v>REMOLCADOR</v>
          </cell>
          <cell r="K185" t="str">
            <v>TPG AREQUIPA</v>
          </cell>
          <cell r="L185" t="str">
            <v>AREQUIPA</v>
          </cell>
        </row>
        <row r="186">
          <cell r="B186" t="str">
            <v>C9O-936</v>
          </cell>
          <cell r="C186" t="str">
            <v>1-184</v>
          </cell>
          <cell r="D186" t="str">
            <v>SERVOSA</v>
          </cell>
          <cell r="F186" t="str">
            <v>INTERNATIONAL</v>
          </cell>
          <cell r="H186">
            <v>219</v>
          </cell>
          <cell r="I186" t="str">
            <v>PM_15M_T_INTER</v>
          </cell>
          <cell r="J186" t="str">
            <v>REMOLCADOR</v>
          </cell>
          <cell r="K186" t="str">
            <v>TPG AREQUIPA</v>
          </cell>
          <cell r="L186" t="str">
            <v>AREQUIPA</v>
          </cell>
        </row>
        <row r="187">
          <cell r="B187" t="str">
            <v>C9P-873</v>
          </cell>
          <cell r="C187" t="str">
            <v>1-185</v>
          </cell>
          <cell r="D187" t="str">
            <v>SERVOSA</v>
          </cell>
          <cell r="F187" t="str">
            <v>INTERNATIONAL</v>
          </cell>
          <cell r="H187">
            <v>220</v>
          </cell>
          <cell r="I187" t="str">
            <v>PM_15M_T_INTER</v>
          </cell>
          <cell r="J187" t="str">
            <v>REMOLCADOR</v>
          </cell>
          <cell r="K187" t="str">
            <v>TPG AREQUIPA</v>
          </cell>
          <cell r="L187" t="str">
            <v>AREQUIPA</v>
          </cell>
        </row>
        <row r="188">
          <cell r="B188" t="str">
            <v>D0J-814</v>
          </cell>
          <cell r="C188" t="str">
            <v>1-186</v>
          </cell>
          <cell r="D188" t="str">
            <v>SERVOSA</v>
          </cell>
          <cell r="F188" t="str">
            <v>FREIGHTLINER</v>
          </cell>
          <cell r="H188">
            <v>221</v>
          </cell>
          <cell r="I188" t="str">
            <v>PM_15M_T_FREIGH</v>
          </cell>
          <cell r="J188" t="str">
            <v>REMOLCADOR</v>
          </cell>
          <cell r="K188" t="str">
            <v>TPG AREQUIPA</v>
          </cell>
          <cell r="L188" t="str">
            <v>AREQUIPA</v>
          </cell>
        </row>
        <row r="189">
          <cell r="B189" t="str">
            <v>D0K-781</v>
          </cell>
          <cell r="C189" t="str">
            <v>1-187</v>
          </cell>
          <cell r="D189" t="str">
            <v>SERVOSA</v>
          </cell>
          <cell r="F189" t="str">
            <v>FREIGHTLINER</v>
          </cell>
          <cell r="H189">
            <v>222</v>
          </cell>
          <cell r="I189" t="str">
            <v>PM_15M_T_FREIGH</v>
          </cell>
          <cell r="J189" t="str">
            <v>REMOLCADOR</v>
          </cell>
          <cell r="K189" t="str">
            <v>TPG AREQUIPA</v>
          </cell>
          <cell r="L189" t="str">
            <v>AREQUIPA</v>
          </cell>
        </row>
        <row r="190">
          <cell r="B190" t="str">
            <v>D2Q-748</v>
          </cell>
          <cell r="C190" t="str">
            <v>1-188</v>
          </cell>
          <cell r="D190" t="str">
            <v>SERVOSA</v>
          </cell>
          <cell r="E190">
            <v>2014</v>
          </cell>
          <cell r="F190" t="str">
            <v>FREIGHTLINER</v>
          </cell>
          <cell r="G190" t="str">
            <v>M2 112</v>
          </cell>
          <cell r="H190">
            <v>6</v>
          </cell>
          <cell r="I190" t="str">
            <v>PM_15M_T_FREIGH</v>
          </cell>
          <cell r="J190" t="str">
            <v>REMOLCADOR</v>
          </cell>
          <cell r="K190" t="str">
            <v>LB COMBUSTIBLE</v>
          </cell>
          <cell r="L190" t="str">
            <v>AREQUIPA</v>
          </cell>
        </row>
        <row r="191">
          <cell r="B191" t="str">
            <v>D2Q-790</v>
          </cell>
          <cell r="C191" t="str">
            <v>1-189</v>
          </cell>
          <cell r="D191" t="str">
            <v>SERVOSA</v>
          </cell>
          <cell r="F191" t="str">
            <v>FREIGHTLINER</v>
          </cell>
          <cell r="I191" t="str">
            <v>PM_15M_T_FREIGH</v>
          </cell>
          <cell r="J191" t="str">
            <v>REMOLCADOR</v>
          </cell>
          <cell r="L191" t="str">
            <v>AREQUIPA</v>
          </cell>
        </row>
        <row r="192">
          <cell r="B192" t="str">
            <v>D2S-742</v>
          </cell>
          <cell r="C192" t="str">
            <v>1-190</v>
          </cell>
          <cell r="D192" t="str">
            <v>SERVOSA</v>
          </cell>
          <cell r="E192">
            <v>2014</v>
          </cell>
          <cell r="F192" t="str">
            <v>FREIGHTLINER</v>
          </cell>
          <cell r="G192" t="str">
            <v>M2 112</v>
          </cell>
          <cell r="H192">
            <v>7</v>
          </cell>
          <cell r="I192" t="str">
            <v>PM_15M_T_FREIGH</v>
          </cell>
          <cell r="J192" t="str">
            <v>REMOLCADOR</v>
          </cell>
          <cell r="K192" t="str">
            <v>LB COMBUSTIBLE</v>
          </cell>
          <cell r="L192" t="str">
            <v>AREQUIPA</v>
          </cell>
        </row>
        <row r="193">
          <cell r="B193" t="str">
            <v>D2S-750</v>
          </cell>
          <cell r="C193" t="str">
            <v>1-191</v>
          </cell>
          <cell r="D193" t="str">
            <v>SERVOSA</v>
          </cell>
          <cell r="F193" t="str">
            <v>FREIGHTLINER</v>
          </cell>
          <cell r="H193">
            <v>223</v>
          </cell>
          <cell r="I193" t="str">
            <v>PM_15M_T_FREIGH</v>
          </cell>
          <cell r="J193" t="str">
            <v>REMOLCADOR</v>
          </cell>
          <cell r="K193" t="str">
            <v>TPG AREQUIPA</v>
          </cell>
          <cell r="L193" t="str">
            <v>AREQUIPA</v>
          </cell>
        </row>
        <row r="194">
          <cell r="B194" t="str">
            <v>D2U-701</v>
          </cell>
          <cell r="C194" t="str">
            <v>1-192</v>
          </cell>
          <cell r="D194" t="str">
            <v>SERVOSA</v>
          </cell>
          <cell r="E194">
            <v>2014</v>
          </cell>
          <cell r="F194" t="str">
            <v>FREIGHTLINER</v>
          </cell>
          <cell r="G194" t="str">
            <v>M2 112</v>
          </cell>
          <cell r="H194">
            <v>8</v>
          </cell>
          <cell r="I194" t="str">
            <v>PM_15M_T_FREIGH</v>
          </cell>
          <cell r="J194" t="str">
            <v>REMOLCADOR</v>
          </cell>
          <cell r="K194" t="str">
            <v>LB COMBUSTIBLE</v>
          </cell>
          <cell r="L194" t="str">
            <v>AREQUIPA</v>
          </cell>
        </row>
        <row r="195">
          <cell r="B195" t="str">
            <v>D2U-702</v>
          </cell>
          <cell r="C195" t="str">
            <v>1-193</v>
          </cell>
          <cell r="D195" t="str">
            <v>SERVOSA</v>
          </cell>
          <cell r="E195">
            <v>2014</v>
          </cell>
          <cell r="F195" t="str">
            <v>FREIGHTLINER</v>
          </cell>
          <cell r="G195" t="str">
            <v>M2 112</v>
          </cell>
          <cell r="H195">
            <v>9</v>
          </cell>
          <cell r="I195" t="str">
            <v>PM_15M_T_FREIGH</v>
          </cell>
          <cell r="J195" t="str">
            <v>REMOLCADOR</v>
          </cell>
          <cell r="K195" t="str">
            <v>LB COMBUSTIBLE</v>
          </cell>
          <cell r="L195" t="str">
            <v>AREQUIPA</v>
          </cell>
        </row>
        <row r="196">
          <cell r="B196" t="str">
            <v>D2U-738</v>
          </cell>
          <cell r="C196" t="str">
            <v>1-194</v>
          </cell>
          <cell r="D196" t="str">
            <v>SERVOSA</v>
          </cell>
          <cell r="F196" t="str">
            <v>FREIGHTLINER</v>
          </cell>
          <cell r="I196" t="str">
            <v>PM_15M_T_FREIGH</v>
          </cell>
          <cell r="J196" t="str">
            <v>REMOLCADOR</v>
          </cell>
          <cell r="L196" t="str">
            <v>AREQUIPA</v>
          </cell>
        </row>
        <row r="197">
          <cell r="B197" t="str">
            <v>D2U-756</v>
          </cell>
          <cell r="C197" t="str">
            <v>1-195</v>
          </cell>
          <cell r="D197" t="str">
            <v>SERVOSA</v>
          </cell>
          <cell r="E197">
            <v>2014</v>
          </cell>
          <cell r="F197" t="str">
            <v>FREIGHTLINER</v>
          </cell>
          <cell r="G197" t="str">
            <v>M2 112</v>
          </cell>
          <cell r="H197">
            <v>518</v>
          </cell>
          <cell r="I197" t="str">
            <v>PM_15M_T_FREIGH</v>
          </cell>
          <cell r="J197" t="str">
            <v>REMOLCADOR</v>
          </cell>
          <cell r="K197" t="str">
            <v>LB COMBUSTIBLE</v>
          </cell>
          <cell r="L197" t="str">
            <v>AREQUIPA</v>
          </cell>
        </row>
        <row r="198">
          <cell r="B198" t="str">
            <v>D2V-709</v>
          </cell>
          <cell r="C198" t="str">
            <v>1-196</v>
          </cell>
          <cell r="D198" t="str">
            <v>SERVOSA</v>
          </cell>
          <cell r="F198" t="str">
            <v>FREIGHTLINER</v>
          </cell>
          <cell r="H198">
            <v>223</v>
          </cell>
          <cell r="I198" t="str">
            <v>PM_15M_T_FREIGH</v>
          </cell>
          <cell r="J198" t="str">
            <v>REMOLCADOR</v>
          </cell>
          <cell r="L198" t="str">
            <v>AREQUIPA</v>
          </cell>
        </row>
        <row r="199">
          <cell r="B199" t="str">
            <v>D2V-793</v>
          </cell>
          <cell r="C199" t="str">
            <v>1-197</v>
          </cell>
          <cell r="D199" t="str">
            <v>SERVOSA</v>
          </cell>
          <cell r="E199">
            <v>2014</v>
          </cell>
          <cell r="F199" t="str">
            <v>FREIGHTLINER</v>
          </cell>
          <cell r="G199" t="str">
            <v>M2 112</v>
          </cell>
          <cell r="H199">
            <v>519</v>
          </cell>
          <cell r="I199" t="str">
            <v>PM_15M_T_FREIGH</v>
          </cell>
          <cell r="J199" t="str">
            <v>REMOLCADOR</v>
          </cell>
          <cell r="K199" t="str">
            <v>LB COMBUSTIBLE</v>
          </cell>
          <cell r="L199" t="str">
            <v>AREQUIPA</v>
          </cell>
        </row>
        <row r="200">
          <cell r="B200" t="str">
            <v>D2Z-733</v>
          </cell>
          <cell r="C200" t="str">
            <v>1-198</v>
          </cell>
          <cell r="D200" t="str">
            <v>SERVOSA</v>
          </cell>
          <cell r="E200">
            <v>2011</v>
          </cell>
          <cell r="F200" t="str">
            <v>FREIGHTLINER</v>
          </cell>
          <cell r="G200" t="str">
            <v>M2 112</v>
          </cell>
          <cell r="H200">
            <v>710</v>
          </cell>
          <cell r="I200" t="str">
            <v>PM_15M_T_FREIGH</v>
          </cell>
          <cell r="J200" t="str">
            <v>REMOLCADOR</v>
          </cell>
          <cell r="K200" t="str">
            <v>A. CONCENTRADO</v>
          </cell>
          <cell r="L200" t="str">
            <v>AREQUIPA</v>
          </cell>
        </row>
        <row r="201">
          <cell r="B201" t="str">
            <v>D2Z-734</v>
          </cell>
          <cell r="C201" t="str">
            <v>1-199</v>
          </cell>
          <cell r="D201" t="str">
            <v>SERVOSA</v>
          </cell>
          <cell r="E201">
            <v>2011</v>
          </cell>
          <cell r="F201" t="str">
            <v>FREIGHTLINER</v>
          </cell>
          <cell r="G201" t="str">
            <v>M2 112</v>
          </cell>
          <cell r="H201">
            <v>711</v>
          </cell>
          <cell r="I201" t="str">
            <v>PM_15M_T_FREIGH</v>
          </cell>
          <cell r="J201" t="str">
            <v>REMOLCADOR</v>
          </cell>
          <cell r="K201" t="str">
            <v>A. CONCENTRADO</v>
          </cell>
          <cell r="L201" t="str">
            <v>AREQUIPA</v>
          </cell>
        </row>
        <row r="202">
          <cell r="B202" t="str">
            <v>D3A-789</v>
          </cell>
          <cell r="C202" t="str">
            <v>1-200</v>
          </cell>
          <cell r="D202" t="str">
            <v>SERVOSA</v>
          </cell>
          <cell r="E202">
            <v>2011</v>
          </cell>
          <cell r="F202" t="str">
            <v>FREIGHTLINER</v>
          </cell>
          <cell r="G202" t="str">
            <v>M2 112</v>
          </cell>
          <cell r="H202">
            <v>712</v>
          </cell>
          <cell r="I202" t="str">
            <v>PM_15M_T_FREIGH</v>
          </cell>
          <cell r="J202" t="str">
            <v>REMOLCADOR</v>
          </cell>
          <cell r="K202" t="str">
            <v>A. CONCENTRADO</v>
          </cell>
          <cell r="L202" t="str">
            <v>AREQUIPA</v>
          </cell>
        </row>
        <row r="203">
          <cell r="B203" t="str">
            <v>D3D-787</v>
          </cell>
          <cell r="C203" t="str">
            <v>1-201</v>
          </cell>
          <cell r="D203" t="str">
            <v>SERVOSA</v>
          </cell>
          <cell r="F203" t="str">
            <v>FREIGHTLINER</v>
          </cell>
          <cell r="G203" t="str">
            <v>M2 112</v>
          </cell>
          <cell r="H203">
            <v>713</v>
          </cell>
          <cell r="I203" t="str">
            <v>PM_15M_T_FREIGH</v>
          </cell>
          <cell r="J203" t="str">
            <v>REMOLCADOR</v>
          </cell>
          <cell r="K203" t="str">
            <v>A. CONCENTRADO</v>
          </cell>
          <cell r="L203" t="str">
            <v>AREQUIPA</v>
          </cell>
        </row>
        <row r="204">
          <cell r="B204" t="str">
            <v>D3E-704</v>
          </cell>
          <cell r="C204" t="str">
            <v>1-202</v>
          </cell>
          <cell r="D204" t="str">
            <v>SERVOSA</v>
          </cell>
          <cell r="F204" t="str">
            <v>FREIGHTLINER</v>
          </cell>
          <cell r="G204" t="str">
            <v>M2 112</v>
          </cell>
          <cell r="H204">
            <v>224</v>
          </cell>
          <cell r="I204" t="str">
            <v>PM_15M_T_FREIGH</v>
          </cell>
          <cell r="J204" t="str">
            <v>REMOLCADOR</v>
          </cell>
          <cell r="K204" t="str">
            <v>TPG BOLIVIA</v>
          </cell>
          <cell r="L204" t="str">
            <v>AREQUIPA</v>
          </cell>
        </row>
        <row r="205">
          <cell r="B205" t="str">
            <v>D3F-769</v>
          </cell>
          <cell r="C205" t="str">
            <v>1-203</v>
          </cell>
          <cell r="D205" t="str">
            <v>SERVOSA</v>
          </cell>
          <cell r="E205">
            <v>2012</v>
          </cell>
          <cell r="F205" t="str">
            <v>FREIGHTLINER</v>
          </cell>
          <cell r="G205" t="str">
            <v>M2 112</v>
          </cell>
          <cell r="H205">
            <v>714</v>
          </cell>
          <cell r="I205" t="str">
            <v>PM_15M_T_FREIGH</v>
          </cell>
          <cell r="J205" t="str">
            <v>REMOLCADOR</v>
          </cell>
          <cell r="K205" t="str">
            <v>A. CONCENTRADO</v>
          </cell>
          <cell r="L205" t="str">
            <v>AREQUIPA</v>
          </cell>
        </row>
        <row r="206">
          <cell r="B206" t="str">
            <v>D3G-719</v>
          </cell>
          <cell r="C206" t="str">
            <v>1-204</v>
          </cell>
          <cell r="D206" t="str">
            <v>SERVOSA</v>
          </cell>
          <cell r="F206" t="str">
            <v>FREIGHTLINER</v>
          </cell>
          <cell r="G206" t="str">
            <v>M2 112</v>
          </cell>
          <cell r="H206">
            <v>715</v>
          </cell>
          <cell r="I206" t="str">
            <v>PM_15M_T_FREIGH</v>
          </cell>
          <cell r="J206" t="str">
            <v>REMOLCADOR</v>
          </cell>
          <cell r="K206" t="str">
            <v>A. CONCENTRADO</v>
          </cell>
          <cell r="L206" t="str">
            <v>AREQUIPA</v>
          </cell>
        </row>
        <row r="207">
          <cell r="B207" t="str">
            <v>D3G-725</v>
          </cell>
          <cell r="C207" t="str">
            <v>1-205</v>
          </cell>
          <cell r="D207" t="str">
            <v>SERVOSA</v>
          </cell>
          <cell r="E207">
            <v>2012</v>
          </cell>
          <cell r="F207" t="str">
            <v>FREIGHTLINER</v>
          </cell>
          <cell r="G207" t="str">
            <v>M2 112</v>
          </cell>
          <cell r="H207">
            <v>716</v>
          </cell>
          <cell r="I207" t="str">
            <v>PM_15M_T_FREIGH</v>
          </cell>
          <cell r="J207" t="str">
            <v>REMOLCADOR</v>
          </cell>
          <cell r="K207" t="str">
            <v>A. CONCENTRADO</v>
          </cell>
          <cell r="L207" t="str">
            <v>AREQUIPA</v>
          </cell>
        </row>
        <row r="208">
          <cell r="B208" t="str">
            <v>D3H-715</v>
          </cell>
          <cell r="C208" t="str">
            <v>1-206</v>
          </cell>
          <cell r="D208" t="str">
            <v>SERVOSA</v>
          </cell>
          <cell r="E208">
            <v>2012</v>
          </cell>
          <cell r="F208" t="str">
            <v>FREIGHTLINER</v>
          </cell>
          <cell r="G208" t="str">
            <v>M2 112</v>
          </cell>
          <cell r="H208">
            <v>717</v>
          </cell>
          <cell r="I208" t="str">
            <v>PM_15M_T_FREIGH</v>
          </cell>
          <cell r="J208" t="str">
            <v>REMOLCADOR</v>
          </cell>
          <cell r="K208" t="str">
            <v>A. CONCENTRADO</v>
          </cell>
          <cell r="L208" t="str">
            <v>AREQUIPA</v>
          </cell>
        </row>
        <row r="209">
          <cell r="B209" t="str">
            <v>D3I-762</v>
          </cell>
          <cell r="C209" t="str">
            <v>1-207</v>
          </cell>
          <cell r="D209" t="str">
            <v>SERVOSA</v>
          </cell>
          <cell r="F209" t="str">
            <v>FREIGHTLINER</v>
          </cell>
          <cell r="I209" t="str">
            <v>PM_15M_T_FREIGH</v>
          </cell>
          <cell r="J209" t="str">
            <v>REMOLCADOR</v>
          </cell>
          <cell r="K209" t="str">
            <v>TPG BOLIVIA</v>
          </cell>
          <cell r="L209" t="str">
            <v>AREQUIPA</v>
          </cell>
        </row>
        <row r="210">
          <cell r="B210" t="str">
            <v>D3I-794</v>
          </cell>
          <cell r="C210" t="str">
            <v>1-208</v>
          </cell>
          <cell r="D210" t="str">
            <v>SERVOSA</v>
          </cell>
          <cell r="E210">
            <v>2012</v>
          </cell>
          <cell r="F210" t="str">
            <v>FREIGHTLINER</v>
          </cell>
          <cell r="G210" t="str">
            <v>M2 112</v>
          </cell>
          <cell r="H210">
            <v>861</v>
          </cell>
          <cell r="I210" t="str">
            <v>PM_15M_T_FREIGH</v>
          </cell>
          <cell r="J210" t="str">
            <v>REMOLCADOR</v>
          </cell>
          <cell r="K210" t="str">
            <v>C. CONCENTRADO</v>
          </cell>
          <cell r="L210" t="str">
            <v>AREQUIPA</v>
          </cell>
        </row>
        <row r="211">
          <cell r="B211" t="str">
            <v>D3K-715</v>
          </cell>
          <cell r="C211" t="str">
            <v>1-209</v>
          </cell>
          <cell r="D211" t="str">
            <v>SERVOSA</v>
          </cell>
          <cell r="E211">
            <v>2012</v>
          </cell>
          <cell r="F211" t="str">
            <v>FREIGHTLINER</v>
          </cell>
          <cell r="G211" t="str">
            <v>M2 112</v>
          </cell>
          <cell r="H211">
            <v>718</v>
          </cell>
          <cell r="I211" t="str">
            <v>PM_15M_T_FREIGH</v>
          </cell>
          <cell r="J211" t="str">
            <v>REMOLCADOR</v>
          </cell>
          <cell r="K211" t="str">
            <v>A. CONCENTRADO</v>
          </cell>
          <cell r="L211" t="str">
            <v>AREQUIPA</v>
          </cell>
        </row>
        <row r="212">
          <cell r="B212" t="str">
            <v>D3K-718</v>
          </cell>
          <cell r="C212" t="str">
            <v>1-210</v>
          </cell>
          <cell r="D212" t="str">
            <v>SERVOSA</v>
          </cell>
          <cell r="E212">
            <v>2011</v>
          </cell>
          <cell r="F212" t="str">
            <v>FREIGHTLINER</v>
          </cell>
          <cell r="G212" t="str">
            <v>M2 112</v>
          </cell>
          <cell r="H212">
            <v>719</v>
          </cell>
          <cell r="I212" t="str">
            <v>PM_15M_T_FREIGH</v>
          </cell>
          <cell r="J212" t="str">
            <v>REMOLCADOR</v>
          </cell>
          <cell r="K212" t="str">
            <v>A. CONCENTRADO</v>
          </cell>
          <cell r="L212" t="str">
            <v>AREQUIPA</v>
          </cell>
        </row>
        <row r="213">
          <cell r="B213" t="str">
            <v>D3K-759</v>
          </cell>
          <cell r="C213" t="str">
            <v>1-211</v>
          </cell>
          <cell r="D213" t="str">
            <v>SERVOSA</v>
          </cell>
          <cell r="E213">
            <v>2011</v>
          </cell>
          <cell r="F213" t="str">
            <v>FREIGHTLINER</v>
          </cell>
          <cell r="G213" t="str">
            <v>M2 112</v>
          </cell>
          <cell r="H213">
            <v>720</v>
          </cell>
          <cell r="I213" t="str">
            <v>PM_15M_T_FREIGH</v>
          </cell>
          <cell r="J213" t="str">
            <v>REMOLCADOR</v>
          </cell>
          <cell r="K213" t="str">
            <v>A. CONCENTRADO</v>
          </cell>
          <cell r="L213" t="str">
            <v>AREQUIPA</v>
          </cell>
        </row>
        <row r="214">
          <cell r="B214" t="str">
            <v>D3K-767</v>
          </cell>
          <cell r="C214" t="str">
            <v>1-212</v>
          </cell>
          <cell r="D214" t="str">
            <v>SERVOSA</v>
          </cell>
          <cell r="E214">
            <v>2014</v>
          </cell>
          <cell r="F214" t="str">
            <v>FREIGHTLINER</v>
          </cell>
          <cell r="G214" t="str">
            <v>M2 112</v>
          </cell>
          <cell r="H214">
            <v>520</v>
          </cell>
          <cell r="I214" t="str">
            <v>PM_15M_T_FREIGH</v>
          </cell>
          <cell r="J214" t="str">
            <v>REMOLCADOR</v>
          </cell>
          <cell r="K214" t="str">
            <v>LB COMBUSTIBLE</v>
          </cell>
          <cell r="L214" t="str">
            <v>AREQUIPA</v>
          </cell>
        </row>
        <row r="215">
          <cell r="B215" t="str">
            <v>D3L-721</v>
          </cell>
          <cell r="C215" t="str">
            <v>1-213</v>
          </cell>
          <cell r="D215" t="str">
            <v>SERVOSA</v>
          </cell>
          <cell r="E215">
            <v>2011</v>
          </cell>
          <cell r="F215" t="str">
            <v>FREIGHTLINER</v>
          </cell>
          <cell r="G215" t="str">
            <v>M2 112</v>
          </cell>
          <cell r="H215">
            <v>505</v>
          </cell>
          <cell r="I215" t="str">
            <v>PM_15M_T_FREIGH</v>
          </cell>
          <cell r="J215" t="str">
            <v>REMOLCADOR</v>
          </cell>
          <cell r="K215" t="str">
            <v>CV COMBUSTIBLE</v>
          </cell>
          <cell r="L215" t="str">
            <v>AREQUIPA</v>
          </cell>
        </row>
        <row r="216">
          <cell r="B216" t="str">
            <v>D3L-785</v>
          </cell>
          <cell r="C216" t="str">
            <v>1-214</v>
          </cell>
          <cell r="D216" t="str">
            <v>SERVOSA</v>
          </cell>
          <cell r="E216">
            <v>2014</v>
          </cell>
          <cell r="F216" t="str">
            <v>FREIGHTLINER</v>
          </cell>
          <cell r="G216" t="str">
            <v>M2 112</v>
          </cell>
          <cell r="H216">
            <v>521</v>
          </cell>
          <cell r="I216" t="str">
            <v>PM_15M_T_FREIGH</v>
          </cell>
          <cell r="J216" t="str">
            <v>REMOLCADOR</v>
          </cell>
          <cell r="K216" t="str">
            <v>LB COMBUSTIBLE</v>
          </cell>
          <cell r="L216" t="str">
            <v>AREQUIPA</v>
          </cell>
        </row>
        <row r="217">
          <cell r="B217" t="str">
            <v>D3M-755</v>
          </cell>
          <cell r="C217" t="str">
            <v>1-215</v>
          </cell>
          <cell r="D217" t="str">
            <v>SERVOSA</v>
          </cell>
          <cell r="E217">
            <v>2010</v>
          </cell>
          <cell r="F217" t="str">
            <v>FREIGHTLINER</v>
          </cell>
          <cell r="G217" t="str">
            <v>M2 112</v>
          </cell>
          <cell r="H217">
            <v>721</v>
          </cell>
          <cell r="I217" t="str">
            <v>PM_15M_T_FREIGH</v>
          </cell>
          <cell r="J217" t="str">
            <v>REMOLCADOR</v>
          </cell>
          <cell r="K217" t="str">
            <v>A. CONCENTRADO</v>
          </cell>
          <cell r="L217" t="str">
            <v>AREQUIPA</v>
          </cell>
        </row>
        <row r="218">
          <cell r="B218" t="str">
            <v>D3M-756</v>
          </cell>
          <cell r="C218" t="str">
            <v>1-216</v>
          </cell>
          <cell r="D218" t="str">
            <v>SERVOSA</v>
          </cell>
          <cell r="E218">
            <v>2010</v>
          </cell>
          <cell r="F218" t="str">
            <v>FREIGHTLINER</v>
          </cell>
          <cell r="G218" t="str">
            <v>M2 112</v>
          </cell>
          <cell r="H218">
            <v>722</v>
          </cell>
          <cell r="I218" t="str">
            <v>PM_15M_T_FREIGH</v>
          </cell>
          <cell r="J218" t="str">
            <v>REMOLCADOR</v>
          </cell>
          <cell r="K218" t="str">
            <v>A. CONCENTRADO</v>
          </cell>
          <cell r="L218" t="str">
            <v>AREQUIPA</v>
          </cell>
        </row>
        <row r="219">
          <cell r="B219" t="str">
            <v>D3M-786</v>
          </cell>
          <cell r="C219" t="str">
            <v>1-217</v>
          </cell>
          <cell r="D219" t="str">
            <v>SERVOSA</v>
          </cell>
          <cell r="E219">
            <v>2012</v>
          </cell>
          <cell r="F219" t="str">
            <v>FREIGHTLINER</v>
          </cell>
          <cell r="G219" t="str">
            <v>M2 112</v>
          </cell>
          <cell r="H219">
            <v>506</v>
          </cell>
          <cell r="I219" t="str">
            <v>PM_15M_T_FREIGH</v>
          </cell>
          <cell r="J219" t="str">
            <v>REMOLCADOR</v>
          </cell>
          <cell r="K219" t="str">
            <v>CV COMBUSTIBLE</v>
          </cell>
          <cell r="L219" t="str">
            <v>AREQUIPA</v>
          </cell>
        </row>
        <row r="220">
          <cell r="B220" t="str">
            <v>D3M-791</v>
          </cell>
          <cell r="C220" t="str">
            <v>1-218</v>
          </cell>
          <cell r="D220" t="str">
            <v>SERVOSA</v>
          </cell>
          <cell r="E220">
            <v>2012</v>
          </cell>
          <cell r="F220" t="str">
            <v>FREIGHTLINER</v>
          </cell>
          <cell r="G220" t="str">
            <v>M2 112</v>
          </cell>
          <cell r="H220">
            <v>723</v>
          </cell>
          <cell r="I220" t="str">
            <v>PM_15M_T_FREIGH</v>
          </cell>
          <cell r="J220" t="str">
            <v>REMOLCADOR</v>
          </cell>
          <cell r="K220" t="str">
            <v>A. CONCENTRADO</v>
          </cell>
          <cell r="L220" t="str">
            <v>AREQUIPA</v>
          </cell>
        </row>
        <row r="221">
          <cell r="B221" t="str">
            <v>D3N-738</v>
          </cell>
          <cell r="C221" t="str">
            <v>1-219</v>
          </cell>
          <cell r="D221" t="str">
            <v>SERVOSA</v>
          </cell>
          <cell r="E221">
            <v>2014</v>
          </cell>
          <cell r="F221" t="str">
            <v>FREIGHTLINER</v>
          </cell>
          <cell r="G221" t="str">
            <v>M2 112</v>
          </cell>
          <cell r="H221">
            <v>17</v>
          </cell>
          <cell r="I221" t="str">
            <v>PM_15M_T_FREIGH</v>
          </cell>
          <cell r="J221" t="str">
            <v>REMOLCADOR</v>
          </cell>
          <cell r="K221" t="str">
            <v>LB COMBUSTIBLE</v>
          </cell>
          <cell r="L221" t="str">
            <v>AREQUIPA</v>
          </cell>
        </row>
        <row r="222">
          <cell r="B222" t="str">
            <v>D3N-739</v>
          </cell>
          <cell r="C222" t="str">
            <v>1-220</v>
          </cell>
          <cell r="D222" t="str">
            <v>SERVOSA</v>
          </cell>
          <cell r="E222">
            <v>2014</v>
          </cell>
          <cell r="F222" t="str">
            <v>FREIGHTLINER</v>
          </cell>
          <cell r="G222" t="str">
            <v>M2 112</v>
          </cell>
          <cell r="H222">
            <v>16</v>
          </cell>
          <cell r="I222" t="str">
            <v>PM_15M_T_FREIGH</v>
          </cell>
          <cell r="J222" t="str">
            <v>REMOLCADOR</v>
          </cell>
          <cell r="K222" t="str">
            <v>LB COMBUSTIBLE</v>
          </cell>
          <cell r="L222" t="str">
            <v>AREQUIPA</v>
          </cell>
        </row>
        <row r="223">
          <cell r="B223" t="str">
            <v>D3O-733</v>
          </cell>
          <cell r="C223" t="str">
            <v>1-221</v>
          </cell>
          <cell r="D223" t="str">
            <v>SERVOSA</v>
          </cell>
          <cell r="E223">
            <v>2014</v>
          </cell>
          <cell r="F223" t="str">
            <v>FREIGHTLINER</v>
          </cell>
          <cell r="G223" t="str">
            <v>M2 112</v>
          </cell>
          <cell r="H223">
            <v>14</v>
          </cell>
          <cell r="I223" t="str">
            <v>PM_15M_T_FREIGH</v>
          </cell>
          <cell r="J223" t="str">
            <v>REMOLCADOR</v>
          </cell>
          <cell r="K223" t="str">
            <v>LB COMBUSTIBLE</v>
          </cell>
          <cell r="L223" t="str">
            <v>AREQUIPA</v>
          </cell>
        </row>
        <row r="224">
          <cell r="B224" t="str">
            <v>D3O-760</v>
          </cell>
          <cell r="C224" t="str">
            <v>1-222</v>
          </cell>
          <cell r="D224" t="str">
            <v>SERVOSA</v>
          </cell>
          <cell r="E224">
            <v>2014</v>
          </cell>
          <cell r="F224" t="str">
            <v>FREIGHTLINER</v>
          </cell>
          <cell r="G224" t="str">
            <v>M2 112</v>
          </cell>
          <cell r="H224">
            <v>15</v>
          </cell>
          <cell r="I224" t="str">
            <v>PM_15M_T_FREIGH</v>
          </cell>
          <cell r="J224" t="str">
            <v>REMOLCADOR</v>
          </cell>
          <cell r="K224" t="str">
            <v>LB COMBUSTIBLE</v>
          </cell>
          <cell r="L224" t="str">
            <v>AREQUIPA</v>
          </cell>
        </row>
        <row r="225">
          <cell r="B225" t="str">
            <v>D4Z-942</v>
          </cell>
          <cell r="C225" t="str">
            <v>1-223</v>
          </cell>
          <cell r="D225" t="str">
            <v>SERVOSA</v>
          </cell>
          <cell r="E225">
            <v>2014</v>
          </cell>
          <cell r="F225" t="str">
            <v>FREIGHTLINER</v>
          </cell>
          <cell r="G225" t="str">
            <v>M2 112</v>
          </cell>
          <cell r="H225">
            <v>4</v>
          </cell>
          <cell r="I225" t="str">
            <v>PM_15M_T_FREIGH</v>
          </cell>
          <cell r="J225" t="str">
            <v>REMOLCADOR</v>
          </cell>
          <cell r="K225" t="str">
            <v>LB COMBUSTIBLE</v>
          </cell>
          <cell r="L225" t="str">
            <v>AREQUIPA</v>
          </cell>
        </row>
        <row r="226">
          <cell r="B226" t="str">
            <v>D5A-913</v>
          </cell>
          <cell r="C226" t="str">
            <v>1-224</v>
          </cell>
          <cell r="D226" t="str">
            <v>SERVOSA</v>
          </cell>
          <cell r="F226" t="str">
            <v>FREIGHTLINER</v>
          </cell>
          <cell r="G226" t="str">
            <v>M2 112</v>
          </cell>
          <cell r="H226">
            <v>225</v>
          </cell>
          <cell r="I226" t="str">
            <v>PM_15M_T_FREIGH</v>
          </cell>
          <cell r="J226" t="str">
            <v>REMOLCADOR</v>
          </cell>
          <cell r="K226" t="str">
            <v>TPG BOLIVIA</v>
          </cell>
          <cell r="L226" t="str">
            <v>AREQUIPA</v>
          </cell>
        </row>
        <row r="227">
          <cell r="B227" t="str">
            <v>D5B-871</v>
          </cell>
          <cell r="C227" t="str">
            <v>1-225</v>
          </cell>
          <cell r="D227" t="str">
            <v>SERVOSA</v>
          </cell>
          <cell r="F227" t="str">
            <v>FREIGHTLINER</v>
          </cell>
          <cell r="H227">
            <v>226</v>
          </cell>
          <cell r="I227" t="str">
            <v>PM_15M_T_FREIGH</v>
          </cell>
          <cell r="J227" t="str">
            <v>REMOLCADOR</v>
          </cell>
          <cell r="K227" t="str">
            <v>TPG AREQUIPA</v>
          </cell>
          <cell r="L227" t="str">
            <v>AREQUIPA</v>
          </cell>
        </row>
        <row r="228">
          <cell r="B228" t="str">
            <v>D5B-892</v>
          </cell>
          <cell r="C228" t="str">
            <v>1-226</v>
          </cell>
          <cell r="D228" t="str">
            <v>SERVOSA</v>
          </cell>
          <cell r="E228">
            <v>2014</v>
          </cell>
          <cell r="F228" t="str">
            <v>FREIGHTLINER</v>
          </cell>
          <cell r="G228" t="str">
            <v>M2 112</v>
          </cell>
          <cell r="H228">
            <v>3</v>
          </cell>
          <cell r="I228" t="str">
            <v>PM_15M_T_FREIGH</v>
          </cell>
          <cell r="J228" t="str">
            <v>REMOLCADOR</v>
          </cell>
          <cell r="K228" t="str">
            <v>LB COMBUSTIBLE</v>
          </cell>
          <cell r="L228" t="str">
            <v>AREQUIPA</v>
          </cell>
        </row>
        <row r="229">
          <cell r="B229" t="str">
            <v>D5B-893</v>
          </cell>
          <cell r="C229" t="str">
            <v>1-227</v>
          </cell>
          <cell r="D229" t="str">
            <v>SERVOSA</v>
          </cell>
          <cell r="E229">
            <v>2014</v>
          </cell>
          <cell r="F229" t="str">
            <v>FREIGHTLINER</v>
          </cell>
          <cell r="G229" t="str">
            <v>M2 112</v>
          </cell>
          <cell r="H229">
            <v>2</v>
          </cell>
          <cell r="I229" t="str">
            <v>PM_15M_T_FREIGH</v>
          </cell>
          <cell r="J229" t="str">
            <v>REMOLCADOR</v>
          </cell>
          <cell r="K229" t="str">
            <v>LB COMBUSTIBLE</v>
          </cell>
          <cell r="L229" t="str">
            <v>AREQUIPA</v>
          </cell>
        </row>
        <row r="230">
          <cell r="B230" t="str">
            <v>D5B-894</v>
          </cell>
          <cell r="C230" t="str">
            <v>1-228</v>
          </cell>
          <cell r="D230" t="str">
            <v>SERVOSA</v>
          </cell>
          <cell r="F230" t="str">
            <v>FREIGHTLINER</v>
          </cell>
          <cell r="G230" t="str">
            <v>M2 112</v>
          </cell>
          <cell r="H230">
            <v>227</v>
          </cell>
          <cell r="I230" t="str">
            <v>PM_15M_T_FREIGH</v>
          </cell>
          <cell r="J230" t="str">
            <v>REMOLCADOR</v>
          </cell>
          <cell r="K230" t="str">
            <v>TPG AREQUIPA</v>
          </cell>
          <cell r="L230" t="str">
            <v>AREQUIPA</v>
          </cell>
        </row>
        <row r="231">
          <cell r="B231" t="str">
            <v>D5C-945</v>
          </cell>
          <cell r="C231" t="str">
            <v>1-229</v>
          </cell>
          <cell r="D231" t="str">
            <v>SERVOSA</v>
          </cell>
          <cell r="F231" t="str">
            <v>FREIGHTLINER</v>
          </cell>
          <cell r="H231">
            <v>228</v>
          </cell>
          <cell r="I231" t="str">
            <v>PM_15M_T_FREIGH</v>
          </cell>
          <cell r="J231" t="str">
            <v>REMOLCADOR</v>
          </cell>
          <cell r="K231" t="str">
            <v>TPG AREQUIPA</v>
          </cell>
          <cell r="L231" t="str">
            <v>AREQUIPA</v>
          </cell>
        </row>
        <row r="232">
          <cell r="B232" t="str">
            <v>D5C-946</v>
          </cell>
          <cell r="C232" t="str">
            <v>1-230</v>
          </cell>
          <cell r="D232" t="str">
            <v>SERVOSA</v>
          </cell>
          <cell r="F232" t="str">
            <v>FREIGHTLINER</v>
          </cell>
          <cell r="H232">
            <v>229</v>
          </cell>
          <cell r="I232" t="str">
            <v>PM_15M_T_FREIGH</v>
          </cell>
          <cell r="J232" t="str">
            <v>REMOLCADOR</v>
          </cell>
          <cell r="K232" t="str">
            <v>TPG AREQUIPA</v>
          </cell>
          <cell r="L232" t="str">
            <v>AREQUIPA</v>
          </cell>
        </row>
        <row r="233">
          <cell r="B233" t="str">
            <v>D5D-808</v>
          </cell>
          <cell r="C233" t="str">
            <v>1-231</v>
          </cell>
          <cell r="D233" t="str">
            <v>SERVOSA</v>
          </cell>
          <cell r="F233" t="str">
            <v>FREIGHTLINER</v>
          </cell>
          <cell r="H233">
            <v>230</v>
          </cell>
          <cell r="I233" t="str">
            <v>PM_15M_T_FREIGH</v>
          </cell>
          <cell r="J233" t="str">
            <v>REMOLCADOR</v>
          </cell>
          <cell r="K233" t="str">
            <v>TPG AREQUIPA</v>
          </cell>
          <cell r="L233" t="str">
            <v>AREQUIPA</v>
          </cell>
        </row>
        <row r="234">
          <cell r="B234" t="str">
            <v>D5D-810</v>
          </cell>
          <cell r="C234" t="str">
            <v>1-232</v>
          </cell>
          <cell r="D234" t="str">
            <v>SERVOSA</v>
          </cell>
          <cell r="F234" t="str">
            <v>FREIGHTLINER</v>
          </cell>
          <cell r="H234">
            <v>231</v>
          </cell>
          <cell r="I234" t="str">
            <v>PM_15M_T_FREIGH</v>
          </cell>
          <cell r="J234" t="str">
            <v>REMOLCADOR</v>
          </cell>
          <cell r="K234" t="str">
            <v>TPG AREQUIPA</v>
          </cell>
          <cell r="L234" t="str">
            <v>AREQUIPA</v>
          </cell>
        </row>
        <row r="235">
          <cell r="B235" t="str">
            <v>D5D-859</v>
          </cell>
          <cell r="C235" t="str">
            <v>1-233</v>
          </cell>
          <cell r="D235" t="str">
            <v>SERVOSA</v>
          </cell>
          <cell r="E235">
            <v>2014</v>
          </cell>
          <cell r="F235" t="str">
            <v>FREIGHTLINER</v>
          </cell>
          <cell r="G235" t="str">
            <v>M2 112</v>
          </cell>
          <cell r="H235">
            <v>22</v>
          </cell>
          <cell r="I235" t="str">
            <v>PM_15M_T_FREIGH</v>
          </cell>
          <cell r="J235" t="str">
            <v>REMOLCADOR</v>
          </cell>
          <cell r="K235" t="str">
            <v>LB COMBUSTIBLE</v>
          </cell>
          <cell r="L235" t="str">
            <v>AREQUIPA</v>
          </cell>
        </row>
        <row r="236">
          <cell r="B236" t="str">
            <v>D5D-922</v>
          </cell>
          <cell r="C236" t="str">
            <v>1-234</v>
          </cell>
          <cell r="D236" t="str">
            <v>SERVOSA</v>
          </cell>
          <cell r="E236">
            <v>2014</v>
          </cell>
          <cell r="F236" t="str">
            <v>FREIGHTLINER</v>
          </cell>
          <cell r="G236" t="str">
            <v>M2 112</v>
          </cell>
          <cell r="H236">
            <v>1</v>
          </cell>
          <cell r="I236" t="str">
            <v>PM_15M_T_FREIGH</v>
          </cell>
          <cell r="J236" t="str">
            <v>REMOLCADOR</v>
          </cell>
          <cell r="K236" t="str">
            <v>LB COMBUSTIBLE</v>
          </cell>
          <cell r="L236" t="str">
            <v>AREQUIPA</v>
          </cell>
        </row>
        <row r="237">
          <cell r="B237" t="str">
            <v>D5E-834</v>
          </cell>
          <cell r="C237" t="str">
            <v>1-235</v>
          </cell>
          <cell r="D237" t="str">
            <v>SERVOSA</v>
          </cell>
          <cell r="E237">
            <v>2014</v>
          </cell>
          <cell r="F237" t="str">
            <v>FREIGHTLINER</v>
          </cell>
          <cell r="G237" t="str">
            <v>M2 112</v>
          </cell>
          <cell r="H237">
            <v>5</v>
          </cell>
          <cell r="I237" t="str">
            <v>PM_15M_T_FREIGH</v>
          </cell>
          <cell r="J237" t="str">
            <v>REMOLCADOR</v>
          </cell>
          <cell r="K237" t="str">
            <v>LB COMBUSTIBLE</v>
          </cell>
          <cell r="L237" t="str">
            <v>AREQUIPA</v>
          </cell>
        </row>
        <row r="238">
          <cell r="B238" t="str">
            <v>D5F-854</v>
          </cell>
          <cell r="C238" t="str">
            <v>1-236</v>
          </cell>
          <cell r="D238" t="str">
            <v>SERVOSA</v>
          </cell>
          <cell r="F238" t="str">
            <v>FREIGHTLINER</v>
          </cell>
          <cell r="G238" t="str">
            <v>M2 112</v>
          </cell>
          <cell r="H238">
            <v>232</v>
          </cell>
          <cell r="I238" t="str">
            <v>PM_15M_T_FREIGH</v>
          </cell>
          <cell r="J238" t="str">
            <v>REMOLCADOR</v>
          </cell>
          <cell r="K238" t="str">
            <v>TPG BOLIVIA</v>
          </cell>
          <cell r="L238" t="str">
            <v>AREQUIPA</v>
          </cell>
        </row>
        <row r="239">
          <cell r="B239" t="str">
            <v>D5H-941</v>
          </cell>
          <cell r="C239" t="str">
            <v>1-237</v>
          </cell>
          <cell r="D239" t="str">
            <v>SERVOSA</v>
          </cell>
          <cell r="F239" t="str">
            <v>FREIGHTLINER</v>
          </cell>
          <cell r="H239">
            <v>233</v>
          </cell>
          <cell r="I239" t="str">
            <v>PM_15M_T_FREIGH</v>
          </cell>
          <cell r="J239" t="str">
            <v>REMOLCADOR</v>
          </cell>
          <cell r="K239" t="str">
            <v>TPG AREQUIPA</v>
          </cell>
          <cell r="L239" t="str">
            <v>AREQUIPA</v>
          </cell>
        </row>
        <row r="240">
          <cell r="B240" t="str">
            <v>D8U-926</v>
          </cell>
          <cell r="C240" t="str">
            <v>1-238</v>
          </cell>
          <cell r="D240" t="str">
            <v>SERVOSA</v>
          </cell>
          <cell r="E240">
            <v>2012</v>
          </cell>
          <cell r="F240" t="str">
            <v>FREIGHTLINER</v>
          </cell>
          <cell r="G240" t="str">
            <v>M2 112</v>
          </cell>
          <cell r="H240">
            <v>235</v>
          </cell>
          <cell r="I240" t="str">
            <v>PM_15M_T_FREIGH</v>
          </cell>
          <cell r="J240" t="str">
            <v>REMOLCADOR</v>
          </cell>
          <cell r="K240" t="str">
            <v>TPG AREQUIPA</v>
          </cell>
          <cell r="L240" t="str">
            <v>AREQUIPA</v>
          </cell>
        </row>
        <row r="241">
          <cell r="B241" t="str">
            <v>D8V-737</v>
          </cell>
          <cell r="C241" t="str">
            <v>1-239</v>
          </cell>
          <cell r="D241" t="str">
            <v>SERVOSA</v>
          </cell>
          <cell r="E241">
            <v>2012</v>
          </cell>
          <cell r="F241" t="str">
            <v>FREIGHTLINER</v>
          </cell>
          <cell r="G241" t="str">
            <v>M2 112</v>
          </cell>
          <cell r="H241">
            <v>724</v>
          </cell>
          <cell r="I241" t="str">
            <v>PM_15M_T_FREIGH</v>
          </cell>
          <cell r="J241" t="str">
            <v>REMOLCADOR</v>
          </cell>
          <cell r="K241" t="str">
            <v>A. CONCENTRADO</v>
          </cell>
          <cell r="L241" t="str">
            <v>AREQUIPA</v>
          </cell>
        </row>
        <row r="242">
          <cell r="B242" t="str">
            <v>D8V-739</v>
          </cell>
          <cell r="C242" t="str">
            <v>1-240</v>
          </cell>
          <cell r="D242" t="str">
            <v>SERVOSA</v>
          </cell>
          <cell r="E242">
            <v>2011</v>
          </cell>
          <cell r="F242" t="str">
            <v>FREIGHTLINER</v>
          </cell>
          <cell r="G242" t="str">
            <v>M2 112</v>
          </cell>
          <cell r="H242">
            <v>725</v>
          </cell>
          <cell r="I242" t="str">
            <v>PM_15M_T_FREIGH</v>
          </cell>
          <cell r="J242" t="str">
            <v>REMOLCADOR</v>
          </cell>
          <cell r="K242" t="str">
            <v>B. PILLONES</v>
          </cell>
          <cell r="L242" t="str">
            <v>AREQUIPA</v>
          </cell>
        </row>
        <row r="243">
          <cell r="B243" t="str">
            <v>D8V-938</v>
          </cell>
          <cell r="C243" t="str">
            <v>1-241</v>
          </cell>
          <cell r="D243" t="str">
            <v>SERVOSA</v>
          </cell>
          <cell r="E243">
            <v>2011</v>
          </cell>
          <cell r="F243" t="str">
            <v>FREIGHTLINER</v>
          </cell>
          <cell r="G243" t="str">
            <v>M2 112</v>
          </cell>
          <cell r="H243">
            <v>726</v>
          </cell>
          <cell r="I243" t="str">
            <v>PM_15M_T_FREIGH</v>
          </cell>
          <cell r="J243" t="str">
            <v>REMOLCADOR</v>
          </cell>
          <cell r="K243" t="str">
            <v>A. CONCENTRADO</v>
          </cell>
          <cell r="L243" t="str">
            <v>AREQUIPA</v>
          </cell>
        </row>
        <row r="244">
          <cell r="B244" t="str">
            <v>D9A-716</v>
          </cell>
          <cell r="C244" t="str">
            <v>1-242</v>
          </cell>
          <cell r="D244" t="str">
            <v>SERVOSA</v>
          </cell>
          <cell r="E244">
            <v>2011</v>
          </cell>
          <cell r="F244" t="str">
            <v>FREIGHTLINER</v>
          </cell>
          <cell r="G244" t="str">
            <v>M2 112</v>
          </cell>
          <cell r="H244">
            <v>727</v>
          </cell>
          <cell r="I244" t="str">
            <v>PM_15M_T_FREIGH</v>
          </cell>
          <cell r="J244" t="str">
            <v>REMOLCADOR</v>
          </cell>
          <cell r="K244" t="str">
            <v>A. CONCENTRADO</v>
          </cell>
          <cell r="L244" t="str">
            <v>AREQUIPA</v>
          </cell>
        </row>
        <row r="245">
          <cell r="B245" t="str">
            <v>F0V-824</v>
          </cell>
          <cell r="C245" t="str">
            <v>1-243</v>
          </cell>
          <cell r="D245" t="str">
            <v>SERVOSA</v>
          </cell>
          <cell r="F245" t="str">
            <v>INTERNATIONAL</v>
          </cell>
          <cell r="G245" t="str">
            <v>7600 SBA 6X4</v>
          </cell>
          <cell r="H245">
            <v>236</v>
          </cell>
          <cell r="I245" t="str">
            <v>PM_15M_T_INTER</v>
          </cell>
          <cell r="J245" t="str">
            <v>REMOLCADOR</v>
          </cell>
          <cell r="K245" t="str">
            <v>TPG AREQUIPA</v>
          </cell>
          <cell r="L245" t="str">
            <v>AREQUIPA</v>
          </cell>
        </row>
        <row r="246">
          <cell r="B246" t="str">
            <v>F0W-766</v>
          </cell>
          <cell r="C246" t="str">
            <v>1-244</v>
          </cell>
          <cell r="D246" t="str">
            <v>SERVOSA</v>
          </cell>
          <cell r="F246" t="str">
            <v>INTERNATIONAL</v>
          </cell>
          <cell r="G246" t="str">
            <v>7600 SBA 6X4</v>
          </cell>
          <cell r="I246" t="str">
            <v>PM_15M_T_INTER</v>
          </cell>
          <cell r="J246" t="str">
            <v>REMOLCADOR</v>
          </cell>
          <cell r="K246" t="str">
            <v>RRCC</v>
          </cell>
          <cell r="L246" t="str">
            <v>AREQUIPA</v>
          </cell>
        </row>
        <row r="247">
          <cell r="B247" t="str">
            <v>F0X-812</v>
          </cell>
          <cell r="C247" t="str">
            <v>1-245</v>
          </cell>
          <cell r="D247" t="str">
            <v>SERVOSA</v>
          </cell>
          <cell r="F247" t="str">
            <v>INTERNATIONAL</v>
          </cell>
          <cell r="G247" t="str">
            <v>7600 SBA 6X4</v>
          </cell>
          <cell r="H247">
            <v>237</v>
          </cell>
          <cell r="I247" t="str">
            <v>PM_15M_T_INTER</v>
          </cell>
          <cell r="J247" t="str">
            <v>REMOLCADOR</v>
          </cell>
          <cell r="K247" t="str">
            <v>TPG AREQUIPA</v>
          </cell>
          <cell r="L247" t="str">
            <v>AREQUIPA</v>
          </cell>
        </row>
        <row r="248">
          <cell r="B248" t="str">
            <v>F0X-842</v>
          </cell>
          <cell r="C248" t="str">
            <v>1-246</v>
          </cell>
          <cell r="D248" t="str">
            <v>SERVOSA</v>
          </cell>
          <cell r="F248" t="str">
            <v>INTERNATIONAL</v>
          </cell>
          <cell r="G248" t="str">
            <v>7600 SBA 6X4</v>
          </cell>
          <cell r="I248" t="str">
            <v>PM_15M_T_INTER</v>
          </cell>
          <cell r="J248" t="str">
            <v>REMOLCADOR</v>
          </cell>
          <cell r="K248" t="str">
            <v>RRCC</v>
          </cell>
          <cell r="L248" t="str">
            <v>AREQUIPA</v>
          </cell>
        </row>
        <row r="249">
          <cell r="B249" t="str">
            <v>F0X-919</v>
          </cell>
          <cell r="C249" t="str">
            <v>1-247</v>
          </cell>
          <cell r="D249" t="str">
            <v>SERVOSA</v>
          </cell>
          <cell r="F249" t="str">
            <v>INTERNATIONAL</v>
          </cell>
          <cell r="G249" t="str">
            <v>M2 112</v>
          </cell>
          <cell r="H249">
            <v>238</v>
          </cell>
          <cell r="I249" t="str">
            <v>PM_15M_T_FREIGH</v>
          </cell>
          <cell r="J249" t="str">
            <v>REMOLCADOR</v>
          </cell>
          <cell r="K249" t="str">
            <v>TPG AREQUIPA</v>
          </cell>
          <cell r="L249" t="str">
            <v>AREQUIPA</v>
          </cell>
        </row>
        <row r="250">
          <cell r="B250" t="str">
            <v>F6L-874</v>
          </cell>
          <cell r="C250" t="str">
            <v>1-248</v>
          </cell>
          <cell r="D250" t="str">
            <v>SERVOSA</v>
          </cell>
          <cell r="E250">
            <v>2011</v>
          </cell>
          <cell r="F250" t="str">
            <v>INTERNATIONAL</v>
          </cell>
          <cell r="G250" t="str">
            <v>7600 SBA 6X4</v>
          </cell>
          <cell r="H250">
            <v>728</v>
          </cell>
          <cell r="I250" t="str">
            <v>PM_15M_T_INTER</v>
          </cell>
          <cell r="J250" t="str">
            <v>REMOLCADOR</v>
          </cell>
          <cell r="K250" t="str">
            <v>A. CONCENTRADO</v>
          </cell>
          <cell r="L250" t="str">
            <v>AREQUIPA</v>
          </cell>
        </row>
        <row r="251">
          <cell r="B251" t="str">
            <v>F6O-923</v>
          </cell>
          <cell r="C251" t="str">
            <v>1-249</v>
          </cell>
          <cell r="D251" t="str">
            <v>SERVOSA</v>
          </cell>
          <cell r="E251">
            <v>2011</v>
          </cell>
          <cell r="F251" t="str">
            <v>INTERNATIONAL</v>
          </cell>
          <cell r="G251" t="str">
            <v>7600 SBA 6X4</v>
          </cell>
          <cell r="H251">
            <v>729</v>
          </cell>
          <cell r="I251" t="str">
            <v>PM_15M_T_INTER</v>
          </cell>
          <cell r="J251" t="str">
            <v>REMOLCADOR</v>
          </cell>
          <cell r="K251" t="str">
            <v>A. CONCENTRADO</v>
          </cell>
          <cell r="L251" t="str">
            <v>AREQUIPA</v>
          </cell>
        </row>
        <row r="252">
          <cell r="B252" t="str">
            <v>F6O-927</v>
          </cell>
          <cell r="C252" t="str">
            <v>1-250</v>
          </cell>
          <cell r="D252" t="str">
            <v>SERVOSA</v>
          </cell>
          <cell r="E252">
            <v>2011</v>
          </cell>
          <cell r="F252" t="str">
            <v>INTERNATIONAL</v>
          </cell>
          <cell r="G252" t="str">
            <v>7600 SBA 6X4</v>
          </cell>
          <cell r="H252">
            <v>730</v>
          </cell>
          <cell r="I252" t="str">
            <v>PM_15M_T_INTER</v>
          </cell>
          <cell r="J252" t="str">
            <v>REMOLCADOR</v>
          </cell>
          <cell r="K252" t="str">
            <v>A. CONCENTRADO</v>
          </cell>
          <cell r="L252" t="str">
            <v>AREQUIPA</v>
          </cell>
        </row>
        <row r="253">
          <cell r="B253" t="str">
            <v>F6P-768</v>
          </cell>
          <cell r="C253" t="str">
            <v>1-251</v>
          </cell>
          <cell r="D253" t="str">
            <v>SERVOSA</v>
          </cell>
          <cell r="E253">
            <v>2011</v>
          </cell>
          <cell r="F253" t="str">
            <v>INTERNATIONAL</v>
          </cell>
          <cell r="G253" t="str">
            <v>7600 SBA 6X4</v>
          </cell>
          <cell r="H253">
            <v>731</v>
          </cell>
          <cell r="I253" t="str">
            <v>PM_15M_T_INTER</v>
          </cell>
          <cell r="J253" t="str">
            <v>REMOLCADOR</v>
          </cell>
          <cell r="K253" t="str">
            <v>A. CONCENTRADO</v>
          </cell>
          <cell r="L253" t="str">
            <v>AREQUIPA</v>
          </cell>
        </row>
        <row r="254">
          <cell r="B254" t="str">
            <v>F6R-837</v>
          </cell>
          <cell r="C254" t="str">
            <v>1-252</v>
          </cell>
          <cell r="D254" t="str">
            <v>SERVOSA</v>
          </cell>
          <cell r="E254">
            <v>2011</v>
          </cell>
          <cell r="F254" t="str">
            <v>INTERNATIONAL</v>
          </cell>
          <cell r="G254" t="str">
            <v>7600 SBA 6X4</v>
          </cell>
          <cell r="H254">
            <v>732</v>
          </cell>
          <cell r="I254" t="str">
            <v>PM_15M_T_INTER</v>
          </cell>
          <cell r="J254" t="str">
            <v>REMOLCADOR</v>
          </cell>
          <cell r="K254" t="str">
            <v>A. CONCENTRADO</v>
          </cell>
          <cell r="L254" t="str">
            <v>AREQUIPA</v>
          </cell>
        </row>
        <row r="255">
          <cell r="B255" t="str">
            <v>F8U-891</v>
          </cell>
          <cell r="C255" t="str">
            <v>1-253</v>
          </cell>
          <cell r="D255" t="str">
            <v>SERVOSA</v>
          </cell>
          <cell r="F255" t="str">
            <v>INTERNATIONAL</v>
          </cell>
          <cell r="G255" t="str">
            <v>4400 DURASTAR</v>
          </cell>
          <cell r="I255" t="str">
            <v>PM_15M_T_INTER</v>
          </cell>
          <cell r="J255" t="str">
            <v>REMOLCADOR</v>
          </cell>
          <cell r="K255" t="str">
            <v xml:space="preserve">TSG AREQUIPA - SOLGAS </v>
          </cell>
          <cell r="L255" t="str">
            <v>AREQUIPA</v>
          </cell>
        </row>
        <row r="256">
          <cell r="B256" t="str">
            <v>X2W-764</v>
          </cell>
          <cell r="C256" t="str">
            <v>1-254</v>
          </cell>
          <cell r="D256" t="str">
            <v>SERVOSA</v>
          </cell>
          <cell r="E256">
            <v>2014</v>
          </cell>
          <cell r="F256" t="str">
            <v>FREIGHTLINER</v>
          </cell>
          <cell r="G256" t="str">
            <v>M2 112</v>
          </cell>
          <cell r="H256">
            <v>21</v>
          </cell>
          <cell r="I256" t="str">
            <v>PM_15M_T_FREIGH</v>
          </cell>
          <cell r="J256" t="str">
            <v>REMOLCADOR</v>
          </cell>
          <cell r="K256" t="str">
            <v>LB COMBUSTIBLE</v>
          </cell>
          <cell r="L256" t="str">
            <v>AREQUIPA</v>
          </cell>
        </row>
        <row r="257">
          <cell r="B257" t="str">
            <v>X2W-766</v>
          </cell>
          <cell r="C257" t="str">
            <v>1-255</v>
          </cell>
          <cell r="D257" t="str">
            <v>SERVOSA</v>
          </cell>
          <cell r="E257">
            <v>2014</v>
          </cell>
          <cell r="F257" t="str">
            <v>FREIGHTLINER</v>
          </cell>
          <cell r="G257" t="str">
            <v>M2 112</v>
          </cell>
          <cell r="H257">
            <v>20</v>
          </cell>
          <cell r="I257" t="str">
            <v>PM_15M_T_FREIGH</v>
          </cell>
          <cell r="J257" t="str">
            <v>REMOLCADOR</v>
          </cell>
          <cell r="K257" t="str">
            <v>LB COMBUSTIBLE</v>
          </cell>
          <cell r="L257" t="str">
            <v>AREQUIPA</v>
          </cell>
        </row>
        <row r="258">
          <cell r="B258" t="str">
            <v>X2W-767</v>
          </cell>
          <cell r="C258" t="str">
            <v>1-256</v>
          </cell>
          <cell r="D258" t="str">
            <v>SERVOSA</v>
          </cell>
          <cell r="E258">
            <v>2014</v>
          </cell>
          <cell r="F258" t="str">
            <v>FREIGHTLINER</v>
          </cell>
          <cell r="G258" t="str">
            <v>M2 112</v>
          </cell>
          <cell r="H258">
            <v>19</v>
          </cell>
          <cell r="I258" t="str">
            <v>PM_15M_T_FREIGH</v>
          </cell>
          <cell r="J258" t="str">
            <v>REMOLCADOR</v>
          </cell>
          <cell r="K258" t="str">
            <v>LB COMBUSTIBLE</v>
          </cell>
          <cell r="L258" t="str">
            <v>AREQUIPA</v>
          </cell>
        </row>
        <row r="259">
          <cell r="B259" t="str">
            <v>X2W-843</v>
          </cell>
          <cell r="C259" t="str">
            <v>1-257</v>
          </cell>
          <cell r="D259" t="str">
            <v>SERVOSA</v>
          </cell>
          <cell r="E259">
            <v>2014</v>
          </cell>
          <cell r="F259" t="str">
            <v>FREIGHTLINER</v>
          </cell>
          <cell r="G259" t="str">
            <v>M2 112</v>
          </cell>
          <cell r="H259">
            <v>18</v>
          </cell>
          <cell r="I259" t="str">
            <v>PM_15M_T_FREIGH</v>
          </cell>
          <cell r="J259" t="str">
            <v>REMOLCADOR</v>
          </cell>
          <cell r="K259" t="str">
            <v>LB COMBUSTIBLE</v>
          </cell>
          <cell r="L259" t="str">
            <v>AREQUIPA</v>
          </cell>
        </row>
        <row r="260">
          <cell r="B260" t="str">
            <v>V7R-702</v>
          </cell>
          <cell r="C260" t="str">
            <v>1-258</v>
          </cell>
          <cell r="D260" t="str">
            <v>SERVOSA</v>
          </cell>
          <cell r="F260" t="str">
            <v>MACK</v>
          </cell>
          <cell r="G260" t="str">
            <v>CXU613E</v>
          </cell>
          <cell r="I260" t="str">
            <v>PM_20M_T_MACK</v>
          </cell>
          <cell r="J260" t="str">
            <v>REMOLCADOR</v>
          </cell>
          <cell r="K260">
            <v>0</v>
          </cell>
          <cell r="L260" t="str">
            <v>AREQUIPA</v>
          </cell>
        </row>
        <row r="261">
          <cell r="C261" t="str">
            <v>1-259</v>
          </cell>
          <cell r="D261" t="str">
            <v>SERVOSA</v>
          </cell>
          <cell r="J261" t="str">
            <v>REMOLCADOR</v>
          </cell>
          <cell r="K261" t="str">
            <v>B. PILLONES</v>
          </cell>
          <cell r="L261" t="str">
            <v>AREQUIPA</v>
          </cell>
        </row>
        <row r="262">
          <cell r="C262" t="str">
            <v>1-260</v>
          </cell>
          <cell r="D262" t="str">
            <v>SERVOSA</v>
          </cell>
          <cell r="J262" t="str">
            <v>REMOLCADOR</v>
          </cell>
          <cell r="K262" t="str">
            <v>B. PILLONES</v>
          </cell>
          <cell r="L262" t="str">
            <v>AREQUIPA</v>
          </cell>
        </row>
        <row r="263">
          <cell r="C263" t="str">
            <v>1-261</v>
          </cell>
          <cell r="D263" t="str">
            <v>SERVOSA</v>
          </cell>
          <cell r="J263" t="str">
            <v>REMOLCADOR</v>
          </cell>
          <cell r="K263" t="str">
            <v>B. PILLONES</v>
          </cell>
          <cell r="L263" t="str">
            <v>AREQUIPA</v>
          </cell>
        </row>
        <row r="264">
          <cell r="B264" t="str">
            <v>D6A-999</v>
          </cell>
          <cell r="C264" t="str">
            <v>1-262</v>
          </cell>
          <cell r="D264" t="str">
            <v>SERVOSA</v>
          </cell>
          <cell r="F264" t="str">
            <v>INTERNATIONAL</v>
          </cell>
          <cell r="L264" t="str">
            <v>AREQUIPA</v>
          </cell>
        </row>
        <row r="265">
          <cell r="B265" t="str">
            <v>ASZ-908</v>
          </cell>
          <cell r="C265" t="str">
            <v>1-263</v>
          </cell>
          <cell r="D265" t="str">
            <v>SERVOSA</v>
          </cell>
          <cell r="E265">
            <v>2017</v>
          </cell>
          <cell r="F265" t="str">
            <v>FREIGHTLINER</v>
          </cell>
          <cell r="H265">
            <v>3001</v>
          </cell>
          <cell r="I265" t="str">
            <v>PM_15M_T_FREIGH</v>
          </cell>
          <cell r="J265" t="str">
            <v>REMOLCADOR</v>
          </cell>
          <cell r="K265" t="str">
            <v>A. COMBUSTIBLE</v>
          </cell>
          <cell r="L265" t="str">
            <v>AREQUIPA</v>
          </cell>
        </row>
        <row r="266">
          <cell r="B266" t="str">
            <v>ASZ-934</v>
          </cell>
          <cell r="C266" t="str">
            <v>1-264</v>
          </cell>
          <cell r="D266" t="str">
            <v>SERVOSA</v>
          </cell>
          <cell r="E266">
            <v>2017</v>
          </cell>
          <cell r="F266" t="str">
            <v>FREIGHTLINER</v>
          </cell>
          <cell r="H266">
            <v>3002</v>
          </cell>
          <cell r="I266" t="str">
            <v>PM_15M_T_FREIGH</v>
          </cell>
          <cell r="J266" t="str">
            <v>REMOLCADOR</v>
          </cell>
          <cell r="K266" t="str">
            <v>A. COMBUSTIBLE</v>
          </cell>
          <cell r="L266" t="str">
            <v>AREQUIPA</v>
          </cell>
        </row>
        <row r="267">
          <cell r="B267" t="str">
            <v>ASZ-886</v>
          </cell>
          <cell r="C267" t="str">
            <v>1-265</v>
          </cell>
          <cell r="D267" t="str">
            <v>SERVOSA</v>
          </cell>
          <cell r="E267">
            <v>2017</v>
          </cell>
          <cell r="F267" t="str">
            <v>FREIGHTLINER</v>
          </cell>
          <cell r="H267">
            <v>3003</v>
          </cell>
          <cell r="I267" t="str">
            <v>PM_15M_T_FREIGH</v>
          </cell>
          <cell r="J267" t="str">
            <v>REMOLCADOR</v>
          </cell>
          <cell r="K267" t="str">
            <v>A. COMBUSTIBLE</v>
          </cell>
          <cell r="L267" t="str">
            <v>AREQUIPA</v>
          </cell>
        </row>
        <row r="268">
          <cell r="B268" t="str">
            <v>ATA-707</v>
          </cell>
          <cell r="C268" t="str">
            <v>1-266</v>
          </cell>
          <cell r="D268" t="str">
            <v>SERVOSA</v>
          </cell>
          <cell r="E268">
            <v>2017</v>
          </cell>
          <cell r="F268" t="str">
            <v>FREIGHTLINER</v>
          </cell>
          <cell r="H268">
            <v>3004</v>
          </cell>
          <cell r="I268" t="str">
            <v>PM_15M_T_FREIGH</v>
          </cell>
          <cell r="J268" t="str">
            <v>REMOLCADOR</v>
          </cell>
          <cell r="K268" t="str">
            <v>A. COMBUSTIBLE</v>
          </cell>
          <cell r="L268" t="str">
            <v>AREQUIPA</v>
          </cell>
        </row>
        <row r="269">
          <cell r="B269" t="str">
            <v>ASZ-899</v>
          </cell>
          <cell r="C269" t="str">
            <v>1-267</v>
          </cell>
          <cell r="D269" t="str">
            <v>SERVOSA</v>
          </cell>
          <cell r="E269">
            <v>2017</v>
          </cell>
          <cell r="F269" t="str">
            <v>FREIGHTLINER</v>
          </cell>
          <cell r="H269">
            <v>3005</v>
          </cell>
          <cell r="I269" t="str">
            <v>PM_15M_T_FREIGH</v>
          </cell>
          <cell r="J269" t="str">
            <v>REMOLCADOR</v>
          </cell>
          <cell r="K269" t="str">
            <v>A. COMBUSTIBLE</v>
          </cell>
          <cell r="L269" t="str">
            <v>AREQUIPA</v>
          </cell>
        </row>
        <row r="270">
          <cell r="B270" t="str">
            <v>ATA-718</v>
          </cell>
          <cell r="C270" t="str">
            <v>1-268</v>
          </cell>
          <cell r="D270" t="str">
            <v>SERVOSA</v>
          </cell>
          <cell r="E270">
            <v>2017</v>
          </cell>
          <cell r="F270" t="str">
            <v>FREIGHTLINER</v>
          </cell>
          <cell r="H270">
            <v>3006</v>
          </cell>
          <cell r="I270" t="str">
            <v>PM_15M_T_FREIGH</v>
          </cell>
          <cell r="J270" t="str">
            <v>REMOLCADOR</v>
          </cell>
          <cell r="K270" t="str">
            <v>A. COMBUSTIBLE</v>
          </cell>
          <cell r="L270" t="str">
            <v>AREQUIPA</v>
          </cell>
        </row>
        <row r="271">
          <cell r="B271" t="str">
            <v>ATA-720</v>
          </cell>
          <cell r="C271" t="str">
            <v>1-269</v>
          </cell>
          <cell r="D271" t="str">
            <v>SERVOSA</v>
          </cell>
          <cell r="E271">
            <v>2017</v>
          </cell>
          <cell r="F271" t="str">
            <v>FREIGHTLINER</v>
          </cell>
          <cell r="H271">
            <v>3007</v>
          </cell>
          <cell r="I271" t="str">
            <v>PM_15M_T_FREIGH</v>
          </cell>
          <cell r="J271" t="str">
            <v>REMOLCADOR</v>
          </cell>
          <cell r="K271" t="str">
            <v>A. COMBUSTIBLE</v>
          </cell>
          <cell r="L271" t="str">
            <v>AREQUIPA</v>
          </cell>
        </row>
        <row r="272">
          <cell r="B272" t="str">
            <v>ATA-796</v>
          </cell>
          <cell r="C272" t="str">
            <v>1-270</v>
          </cell>
          <cell r="D272" t="str">
            <v>SERVOSA</v>
          </cell>
          <cell r="E272">
            <v>2017</v>
          </cell>
          <cell r="F272" t="str">
            <v>FREIGHTLINER</v>
          </cell>
          <cell r="H272">
            <v>3008</v>
          </cell>
          <cell r="I272" t="str">
            <v>PM_15M_T_FREIGH</v>
          </cell>
          <cell r="J272" t="str">
            <v>REMOLCADOR</v>
          </cell>
          <cell r="K272" t="str">
            <v>A. COMBUSTIBLE</v>
          </cell>
          <cell r="L272" t="str">
            <v>AREQUIPA</v>
          </cell>
        </row>
        <row r="273">
          <cell r="B273" t="str">
            <v>ASZ-944</v>
          </cell>
          <cell r="C273" t="str">
            <v>1-271</v>
          </cell>
          <cell r="D273" t="str">
            <v>SERVOSA</v>
          </cell>
          <cell r="E273">
            <v>2017</v>
          </cell>
          <cell r="F273" t="str">
            <v>FREIGHTLINER</v>
          </cell>
          <cell r="H273">
            <v>3009</v>
          </cell>
          <cell r="I273" t="str">
            <v>PM_15M_T_FREIGH</v>
          </cell>
          <cell r="J273" t="str">
            <v>REMOLCADOR</v>
          </cell>
          <cell r="K273" t="str">
            <v>A. COMBUSTIBLE</v>
          </cell>
          <cell r="L273" t="str">
            <v>AREQUIPA</v>
          </cell>
        </row>
        <row r="274">
          <cell r="B274" t="str">
            <v>ASZ-924</v>
          </cell>
          <cell r="C274" t="str">
            <v>1-272</v>
          </cell>
          <cell r="D274" t="str">
            <v>SERVOSA</v>
          </cell>
          <cell r="E274">
            <v>2017</v>
          </cell>
          <cell r="F274" t="str">
            <v>FREIGHTLINER</v>
          </cell>
          <cell r="H274">
            <v>3010</v>
          </cell>
          <cell r="I274" t="str">
            <v>PM_15M_T_FREIGH</v>
          </cell>
          <cell r="J274" t="str">
            <v>REMOLCADOR</v>
          </cell>
          <cell r="K274" t="str">
            <v>A. COMBUSTIBLE</v>
          </cell>
          <cell r="L274" t="str">
            <v>AREQUIPA</v>
          </cell>
        </row>
        <row r="275">
          <cell r="B275" t="str">
            <v>ATA-726</v>
          </cell>
          <cell r="C275" t="str">
            <v>1-273</v>
          </cell>
          <cell r="D275" t="str">
            <v>SERVOSA</v>
          </cell>
          <cell r="E275">
            <v>2017</v>
          </cell>
          <cell r="F275" t="str">
            <v>FREIGHTLINER</v>
          </cell>
          <cell r="H275">
            <v>3011</v>
          </cell>
          <cell r="I275" t="str">
            <v>PM_15M_T_FREIGH</v>
          </cell>
          <cell r="J275" t="str">
            <v>REMOLCADOR</v>
          </cell>
          <cell r="K275" t="str">
            <v>A. COMBUSTIBLE</v>
          </cell>
          <cell r="L275" t="str">
            <v>AREQUIPA</v>
          </cell>
        </row>
        <row r="276">
          <cell r="B276" t="str">
            <v>ATA-722</v>
          </cell>
          <cell r="C276" t="str">
            <v>1-274</v>
          </cell>
          <cell r="D276" t="str">
            <v>SERVOSA</v>
          </cell>
          <cell r="E276">
            <v>2017</v>
          </cell>
          <cell r="F276" t="str">
            <v>FREIGHTLINER</v>
          </cell>
          <cell r="H276">
            <v>3012</v>
          </cell>
          <cell r="I276" t="str">
            <v>PM_15M_T_FREIGH</v>
          </cell>
          <cell r="J276" t="str">
            <v>REMOLCADOR</v>
          </cell>
          <cell r="K276" t="str">
            <v>A. COMBUSTIBLE</v>
          </cell>
          <cell r="L276" t="str">
            <v>AREQUIPA</v>
          </cell>
        </row>
        <row r="277">
          <cell r="B277" t="str">
            <v>ATB-886</v>
          </cell>
          <cell r="C277" t="str">
            <v>1-275</v>
          </cell>
          <cell r="D277" t="str">
            <v>SERVOSA</v>
          </cell>
          <cell r="E277">
            <v>2017</v>
          </cell>
          <cell r="F277" t="str">
            <v>FREIGHTLINER</v>
          </cell>
          <cell r="H277">
            <v>3013</v>
          </cell>
          <cell r="I277" t="str">
            <v>PM_15M_T_FREIGH</v>
          </cell>
          <cell r="J277" t="str">
            <v>REMOLCADOR</v>
          </cell>
          <cell r="K277" t="str">
            <v>A. COMBUSTIBLE</v>
          </cell>
          <cell r="L277" t="str">
            <v>AREQUIPA</v>
          </cell>
        </row>
        <row r="278">
          <cell r="B278" t="str">
            <v>V8E-704</v>
          </cell>
          <cell r="C278" t="str">
            <v>1-276</v>
          </cell>
          <cell r="D278" t="str">
            <v>UCHUCARCO</v>
          </cell>
          <cell r="E278">
            <v>2017</v>
          </cell>
          <cell r="F278" t="str">
            <v>FREIGHTLINER</v>
          </cell>
          <cell r="G278" t="str">
            <v>M2 112</v>
          </cell>
          <cell r="H278">
            <v>2001</v>
          </cell>
          <cell r="I278" t="str">
            <v>PM_15M_T_FREIGH</v>
          </cell>
          <cell r="J278" t="str">
            <v>REMOLCADOR</v>
          </cell>
          <cell r="K278" t="str">
            <v>C. CONCENTRADO</v>
          </cell>
          <cell r="L278" t="str">
            <v>AREQUIPA</v>
          </cell>
        </row>
        <row r="279">
          <cell r="B279" t="str">
            <v>V8C-938</v>
          </cell>
          <cell r="C279" t="str">
            <v>1-277</v>
          </cell>
          <cell r="D279" t="str">
            <v>UCHUCARCO</v>
          </cell>
          <cell r="E279">
            <v>2017</v>
          </cell>
          <cell r="F279" t="str">
            <v>FREIGHTLINER</v>
          </cell>
          <cell r="G279" t="str">
            <v>M2 112</v>
          </cell>
          <cell r="H279">
            <v>2002</v>
          </cell>
          <cell r="I279" t="str">
            <v>PM_15M_T_FREIGH</v>
          </cell>
          <cell r="J279" t="str">
            <v>REMOLCADOR</v>
          </cell>
          <cell r="K279" t="str">
            <v>C. CONCENTRADO</v>
          </cell>
          <cell r="L279" t="str">
            <v>AREQUIPA</v>
          </cell>
        </row>
        <row r="280">
          <cell r="B280" t="str">
            <v>V8C-924</v>
          </cell>
          <cell r="C280" t="str">
            <v>1-278</v>
          </cell>
          <cell r="D280" t="str">
            <v>UCHUCARCO</v>
          </cell>
          <cell r="E280">
            <v>2017</v>
          </cell>
          <cell r="F280" t="str">
            <v>FREIGHTLINER</v>
          </cell>
          <cell r="G280" t="str">
            <v>M2 112</v>
          </cell>
          <cell r="H280">
            <v>2003</v>
          </cell>
          <cell r="I280" t="str">
            <v>PM_15M_T_FREIGH</v>
          </cell>
          <cell r="J280" t="str">
            <v>REMOLCADOR</v>
          </cell>
          <cell r="K280" t="str">
            <v>C. CONCENTRADO</v>
          </cell>
          <cell r="L280" t="str">
            <v>AREQUIPA</v>
          </cell>
        </row>
        <row r="281">
          <cell r="B281" t="str">
            <v>V8C-860</v>
          </cell>
          <cell r="C281" t="str">
            <v>1-279</v>
          </cell>
          <cell r="D281" t="str">
            <v>UCHUCARCO</v>
          </cell>
          <cell r="E281">
            <v>2017</v>
          </cell>
          <cell r="F281" t="str">
            <v>FREIGHTLINER</v>
          </cell>
          <cell r="G281" t="str">
            <v>M2 112</v>
          </cell>
          <cell r="H281">
            <v>2004</v>
          </cell>
          <cell r="I281" t="str">
            <v>PM_15M_T_FREIGH</v>
          </cell>
          <cell r="J281" t="str">
            <v>REMOLCADOR</v>
          </cell>
          <cell r="K281" t="str">
            <v>C. CONCENTRADO</v>
          </cell>
          <cell r="L281" t="str">
            <v>AREQUIPA</v>
          </cell>
        </row>
        <row r="282">
          <cell r="B282" t="str">
            <v>V8C-856</v>
          </cell>
          <cell r="C282" t="str">
            <v>1-280</v>
          </cell>
          <cell r="D282" t="str">
            <v>UCHUCARCO</v>
          </cell>
          <cell r="E282">
            <v>2017</v>
          </cell>
          <cell r="F282" t="str">
            <v>FREIGHTLINER</v>
          </cell>
          <cell r="G282" t="str">
            <v>M2 112</v>
          </cell>
          <cell r="H282">
            <v>2005</v>
          </cell>
          <cell r="I282" t="str">
            <v>PM_15M_T_FREIGH</v>
          </cell>
          <cell r="J282" t="str">
            <v>REMOLCADOR</v>
          </cell>
          <cell r="K282" t="str">
            <v>C. CONCENTRADO</v>
          </cell>
          <cell r="L282" t="str">
            <v>AREQUIPA</v>
          </cell>
        </row>
        <row r="283">
          <cell r="B283" t="str">
            <v>AJZ-237</v>
          </cell>
          <cell r="C283" t="str">
            <v>1-281</v>
          </cell>
          <cell r="D283" t="str">
            <v>SERVOSA</v>
          </cell>
          <cell r="F283" t="str">
            <v>VOLSKWAGEN</v>
          </cell>
          <cell r="G283">
            <v>1722</v>
          </cell>
          <cell r="I283" t="str">
            <v>PM_10M_C_VOLSK</v>
          </cell>
          <cell r="J283" t="str">
            <v>REMOLCADOR</v>
          </cell>
          <cell r="K283" t="str">
            <v>C. CONCENTRADO</v>
          </cell>
          <cell r="L283" t="str">
            <v>AREQUIPA</v>
          </cell>
        </row>
        <row r="284">
          <cell r="B284" t="str">
            <v>ASX-933</v>
          </cell>
          <cell r="C284" t="str">
            <v>1-282</v>
          </cell>
          <cell r="D284" t="str">
            <v>SERVOSA</v>
          </cell>
          <cell r="F284" t="str">
            <v>VOLKSWAGEN</v>
          </cell>
          <cell r="G284">
            <v>1722</v>
          </cell>
          <cell r="I284" t="str">
            <v>PM_10M_C_VOLSK</v>
          </cell>
          <cell r="J284" t="str">
            <v>REMOLCADOR</v>
          </cell>
          <cell r="K284" t="str">
            <v>C. CONCENTRADO</v>
          </cell>
          <cell r="L284" t="str">
            <v>AREQUIPA</v>
          </cell>
        </row>
        <row r="285">
          <cell r="B285" t="str">
            <v>ATM-706</v>
          </cell>
          <cell r="C285" t="str">
            <v>1-283</v>
          </cell>
          <cell r="D285" t="str">
            <v>SERVOSA</v>
          </cell>
          <cell r="F285" t="str">
            <v>FREIGHTLINER</v>
          </cell>
          <cell r="I285" t="str">
            <v>PM_15M_T_FREIGH</v>
          </cell>
          <cell r="J285" t="str">
            <v>REMOLCADOR</v>
          </cell>
          <cell r="K285" t="str">
            <v>C. CONCENTRADO</v>
          </cell>
          <cell r="L285" t="str">
            <v>AREQUIPA</v>
          </cell>
        </row>
        <row r="286">
          <cell r="B286" t="str">
            <v>ATM-826</v>
          </cell>
          <cell r="C286" t="str">
            <v>1-284</v>
          </cell>
          <cell r="D286" t="str">
            <v>SERVOSA</v>
          </cell>
          <cell r="F286" t="str">
            <v>FREIGHTLINER</v>
          </cell>
          <cell r="I286" t="str">
            <v>PM_15M_T_FREIGH</v>
          </cell>
          <cell r="J286" t="str">
            <v>REMOLCADOR</v>
          </cell>
          <cell r="K286" t="str">
            <v>C. CONCENTRADO</v>
          </cell>
          <cell r="L286" t="str">
            <v>AREQUIPA</v>
          </cell>
        </row>
        <row r="287">
          <cell r="B287" t="str">
            <v>V8R-778</v>
          </cell>
          <cell r="C287" t="str">
            <v>1-285</v>
          </cell>
          <cell r="D287" t="str">
            <v>SERVOSA</v>
          </cell>
          <cell r="E287">
            <v>2017</v>
          </cell>
          <cell r="F287" t="str">
            <v>FREIGHTLINER</v>
          </cell>
          <cell r="G287" t="str">
            <v>M2 112</v>
          </cell>
          <cell r="I287" t="str">
            <v>PM_15M_T_FREIGH</v>
          </cell>
          <cell r="J287" t="str">
            <v>REMOLCADOR</v>
          </cell>
          <cell r="K287" t="str">
            <v>C. CONCENTRADO</v>
          </cell>
          <cell r="L287" t="str">
            <v>AREQUIPA</v>
          </cell>
        </row>
        <row r="288">
          <cell r="B288" t="str">
            <v>ATP-861</v>
          </cell>
          <cell r="C288" t="str">
            <v>1-286</v>
          </cell>
          <cell r="D288" t="str">
            <v>SERVOSA</v>
          </cell>
          <cell r="F288" t="str">
            <v>FREIGHTLINER</v>
          </cell>
          <cell r="I288" t="str">
            <v>PM_15M_T_FREIGH</v>
          </cell>
          <cell r="J288" t="str">
            <v>REMOLCADOR</v>
          </cell>
          <cell r="K288" t="str">
            <v>CV COMBUSTIBLE</v>
          </cell>
          <cell r="L288" t="str">
            <v>AREQUIPA</v>
          </cell>
        </row>
        <row r="289">
          <cell r="C289" t="str">
            <v>1-287</v>
          </cell>
          <cell r="D289" t="str">
            <v>SERVOSA</v>
          </cell>
          <cell r="J289" t="str">
            <v>REMOLCADOR</v>
          </cell>
          <cell r="K289" t="str">
            <v>CV COMBUSTIBLE</v>
          </cell>
          <cell r="L289" t="str">
            <v>AREQUIPA</v>
          </cell>
        </row>
        <row r="290">
          <cell r="C290" t="str">
            <v>1-288</v>
          </cell>
          <cell r="D290" t="str">
            <v>SERVOSA</v>
          </cell>
          <cell r="J290" t="str">
            <v>REMOLCADOR</v>
          </cell>
          <cell r="K290" t="str">
            <v>CV COMBUSTIBLE</v>
          </cell>
          <cell r="L290" t="str">
            <v>AREQUIPA</v>
          </cell>
        </row>
        <row r="291">
          <cell r="C291" t="str">
            <v>1-289</v>
          </cell>
          <cell r="D291" t="str">
            <v>SERVOSA</v>
          </cell>
          <cell r="J291" t="str">
            <v>REMOLCADOR</v>
          </cell>
          <cell r="K291" t="str">
            <v>CV COMBUSTIBLE</v>
          </cell>
          <cell r="L291" t="str">
            <v>AREQUIPA</v>
          </cell>
        </row>
        <row r="292">
          <cell r="C292" t="str">
            <v>1-290</v>
          </cell>
          <cell r="D292" t="str">
            <v>SERVOSA</v>
          </cell>
          <cell r="J292" t="str">
            <v>REMOLCADOR</v>
          </cell>
          <cell r="K292" t="str">
            <v>CV COMBUSTIBLE</v>
          </cell>
          <cell r="L292" t="str">
            <v>AREQUIPA</v>
          </cell>
        </row>
        <row r="293">
          <cell r="C293" t="str">
            <v>1-291</v>
          </cell>
          <cell r="D293" t="str">
            <v>SERVOSA</v>
          </cell>
          <cell r="J293" t="str">
            <v>REMOLCADOR</v>
          </cell>
          <cell r="K293" t="str">
            <v>CV COMBUSTIBLE</v>
          </cell>
          <cell r="L293" t="str">
            <v>AREQUIPA</v>
          </cell>
        </row>
        <row r="294">
          <cell r="C294" t="str">
            <v>1-292</v>
          </cell>
          <cell r="D294" t="str">
            <v>SERVOSA</v>
          </cell>
          <cell r="J294" t="str">
            <v>REMOLCADOR</v>
          </cell>
          <cell r="K294" t="str">
            <v>CV COMBUSTIBLE</v>
          </cell>
          <cell r="L294" t="str">
            <v>AREQUIPA</v>
          </cell>
        </row>
        <row r="295">
          <cell r="C295" t="str">
            <v>1-293</v>
          </cell>
          <cell r="D295" t="str">
            <v>SERVOSA</v>
          </cell>
          <cell r="J295" t="str">
            <v>REMOLCADOR</v>
          </cell>
          <cell r="K295" t="str">
            <v>LB COMBUSTIBLE</v>
          </cell>
          <cell r="L295" t="str">
            <v>AREQUIPA</v>
          </cell>
        </row>
        <row r="296">
          <cell r="C296" t="str">
            <v>1-294</v>
          </cell>
          <cell r="D296" t="str">
            <v>SERVOSA</v>
          </cell>
          <cell r="J296" t="str">
            <v>REMOLCADOR</v>
          </cell>
          <cell r="K296" t="str">
            <v>LB COMBUSTIBLE</v>
          </cell>
          <cell r="L296" t="str">
            <v>AREQUIPA</v>
          </cell>
        </row>
        <row r="297">
          <cell r="C297" t="str">
            <v>1-295</v>
          </cell>
          <cell r="D297" t="str">
            <v>SERVOSA</v>
          </cell>
          <cell r="J297" t="str">
            <v>REMOLCADOR</v>
          </cell>
          <cell r="K297" t="str">
            <v>LB COMBUSTIBLE</v>
          </cell>
          <cell r="L297" t="str">
            <v>AREQUIPA</v>
          </cell>
        </row>
        <row r="298">
          <cell r="C298" t="str">
            <v>1-296</v>
          </cell>
          <cell r="D298" t="str">
            <v>SERVOSA</v>
          </cell>
          <cell r="J298" t="str">
            <v>REMOLCADOR</v>
          </cell>
          <cell r="K298" t="str">
            <v>LB COMBUSTIBLE</v>
          </cell>
          <cell r="L298" t="str">
            <v>AREQUIPA</v>
          </cell>
        </row>
        <row r="299">
          <cell r="C299" t="str">
            <v>1-297</v>
          </cell>
          <cell r="D299" t="str">
            <v>SERVOSA</v>
          </cell>
          <cell r="J299" t="str">
            <v>REMOLCADOR</v>
          </cell>
          <cell r="K299" t="str">
            <v>LB COMBUSTIBLE</v>
          </cell>
          <cell r="L299" t="str">
            <v>AREQUIPA</v>
          </cell>
        </row>
        <row r="300">
          <cell r="C300" t="str">
            <v>1-298</v>
          </cell>
          <cell r="D300" t="str">
            <v>SERVOSA</v>
          </cell>
          <cell r="J300" t="str">
            <v>REMOLCADOR</v>
          </cell>
          <cell r="K300" t="str">
            <v>LB COMBUSTIBLE</v>
          </cell>
          <cell r="L300" t="str">
            <v>AREQUIPA</v>
          </cell>
        </row>
        <row r="301">
          <cell r="C301" t="str">
            <v>1-299</v>
          </cell>
          <cell r="D301" t="str">
            <v>SERVOSA</v>
          </cell>
          <cell r="J301" t="str">
            <v>REMOLCADOR</v>
          </cell>
          <cell r="K301" t="str">
            <v>LB COMBUSTIBLE</v>
          </cell>
          <cell r="L301" t="str">
            <v>AREQUIPA</v>
          </cell>
        </row>
        <row r="302">
          <cell r="C302" t="str">
            <v>1-300</v>
          </cell>
          <cell r="D302" t="str">
            <v>SERVOSA</v>
          </cell>
          <cell r="J302" t="str">
            <v>REMOLCADOR</v>
          </cell>
          <cell r="K302" t="str">
            <v>LB COMBUSTIBLE</v>
          </cell>
          <cell r="L302" t="str">
            <v>AREQUIPA</v>
          </cell>
        </row>
        <row r="303">
          <cell r="C303" t="str">
            <v>1-301</v>
          </cell>
          <cell r="D303" t="str">
            <v>SERVOSA</v>
          </cell>
          <cell r="J303" t="str">
            <v>REMOLCADOR</v>
          </cell>
          <cell r="K303" t="str">
            <v>LB COMBUSTIBLE</v>
          </cell>
          <cell r="L303" t="str">
            <v>AREQUIPA</v>
          </cell>
        </row>
        <row r="304">
          <cell r="B304" t="str">
            <v>AKV-804</v>
          </cell>
          <cell r="C304" t="str">
            <v>1-302</v>
          </cell>
          <cell r="D304" t="str">
            <v>SERVOSA</v>
          </cell>
          <cell r="F304" t="str">
            <v>MACK</v>
          </cell>
          <cell r="H304">
            <v>205</v>
          </cell>
          <cell r="I304" t="str">
            <v>PM_20M_T_MACK</v>
          </cell>
          <cell r="J304" t="str">
            <v>REMOLCADOR</v>
          </cell>
          <cell r="K304" t="str">
            <v>TPG AREQUIPA TERCERO</v>
          </cell>
          <cell r="L304" t="str">
            <v>AREQUIPA</v>
          </cell>
        </row>
        <row r="305">
          <cell r="B305" t="str">
            <v>ANB-797</v>
          </cell>
          <cell r="C305" t="str">
            <v>1-303</v>
          </cell>
          <cell r="D305" t="str">
            <v>SERVOSA</v>
          </cell>
          <cell r="F305" t="str">
            <v>MACK</v>
          </cell>
          <cell r="H305">
            <v>206</v>
          </cell>
          <cell r="I305" t="str">
            <v>PM_20M_T_MACK</v>
          </cell>
          <cell r="J305" t="str">
            <v>REMOLCADOR</v>
          </cell>
          <cell r="K305" t="str">
            <v>TPG AREQUIPA TERCERO</v>
          </cell>
          <cell r="L305" t="str">
            <v>AREQUIPA</v>
          </cell>
        </row>
        <row r="306">
          <cell r="B306" t="str">
            <v>D7I-704</v>
          </cell>
          <cell r="C306" t="str">
            <v>1-304</v>
          </cell>
          <cell r="D306" t="str">
            <v>SERVOSA</v>
          </cell>
          <cell r="F306" t="str">
            <v>VOLVO</v>
          </cell>
          <cell r="H306">
            <v>234</v>
          </cell>
          <cell r="I306" t="str">
            <v>PM_20M_T_MACK</v>
          </cell>
          <cell r="J306" t="str">
            <v>REMOLCADOR</v>
          </cell>
          <cell r="K306" t="str">
            <v>TPG AREQUIPA TERCERO</v>
          </cell>
          <cell r="L306" t="str">
            <v>AREQUIPA</v>
          </cell>
        </row>
        <row r="307">
          <cell r="C307" t="str">
            <v>1-305</v>
          </cell>
          <cell r="D307" t="str">
            <v>SERVOSA</v>
          </cell>
          <cell r="F307" t="str">
            <v>FREIGHTLINER</v>
          </cell>
          <cell r="I307" t="str">
            <v>PM_15M_T_FREIGH</v>
          </cell>
          <cell r="J307" t="str">
            <v>REMOLCADOR</v>
          </cell>
          <cell r="L307" t="str">
            <v>AREQUIPA</v>
          </cell>
        </row>
        <row r="308">
          <cell r="C308" t="str">
            <v>1-306</v>
          </cell>
          <cell r="D308" t="str">
            <v>SERVOSA</v>
          </cell>
          <cell r="J308" t="str">
            <v>REMOLCADOR</v>
          </cell>
          <cell r="L308" t="str">
            <v>AREQUIPA</v>
          </cell>
        </row>
        <row r="309">
          <cell r="C309" t="str">
            <v>1-307</v>
          </cell>
          <cell r="D309" t="str">
            <v>SERVOSA</v>
          </cell>
          <cell r="J309" t="str">
            <v>REMOLCADOR</v>
          </cell>
          <cell r="L309" t="str">
            <v>AREQUIPA</v>
          </cell>
        </row>
        <row r="310">
          <cell r="C310" t="str">
            <v>1-308</v>
          </cell>
          <cell r="D310" t="str">
            <v>SERVOSA</v>
          </cell>
          <cell r="J310" t="str">
            <v>REMOLCADOR</v>
          </cell>
          <cell r="K310" t="str">
            <v>A. CONCENTRADO</v>
          </cell>
          <cell r="L310" t="str">
            <v>AREQUIPA</v>
          </cell>
        </row>
        <row r="311">
          <cell r="C311" t="str">
            <v>1-309</v>
          </cell>
          <cell r="D311" t="str">
            <v>SERVOSA</v>
          </cell>
          <cell r="J311" t="str">
            <v>REMOLCADOR</v>
          </cell>
          <cell r="K311" t="str">
            <v>A. CONCENTRADO</v>
          </cell>
          <cell r="L311" t="str">
            <v>AREQUIPA</v>
          </cell>
        </row>
        <row r="312">
          <cell r="C312" t="str">
            <v>1-310</v>
          </cell>
          <cell r="D312" t="str">
            <v>SERVOSA</v>
          </cell>
          <cell r="J312" t="str">
            <v>REMOLCADOR</v>
          </cell>
          <cell r="K312" t="str">
            <v>A. CONCENTRADO</v>
          </cell>
          <cell r="L312" t="str">
            <v>AREQUIPA</v>
          </cell>
        </row>
        <row r="313">
          <cell r="C313" t="str">
            <v>1-311</v>
          </cell>
          <cell r="D313" t="str">
            <v>SERVOSA</v>
          </cell>
          <cell r="J313" t="str">
            <v>REMOLCADOR</v>
          </cell>
          <cell r="K313" t="str">
            <v>A. CONCENTRADO</v>
          </cell>
          <cell r="L313" t="str">
            <v>AREQUIPA</v>
          </cell>
        </row>
        <row r="314">
          <cell r="C314" t="str">
            <v>1-312</v>
          </cell>
          <cell r="D314" t="str">
            <v>SERVOSA</v>
          </cell>
          <cell r="J314" t="str">
            <v>REMOLCADOR</v>
          </cell>
          <cell r="K314" t="str">
            <v>A. CONCENTRADO</v>
          </cell>
          <cell r="L314" t="str">
            <v>AREQUIPA</v>
          </cell>
        </row>
        <row r="315">
          <cell r="C315" t="str">
            <v>1-313</v>
          </cell>
          <cell r="D315" t="str">
            <v>SERVOSA</v>
          </cell>
          <cell r="J315" t="str">
            <v>REMOLCADOR</v>
          </cell>
          <cell r="K315" t="str">
            <v>A. CONCENTRADO</v>
          </cell>
          <cell r="L315" t="str">
            <v>AREQUIPA</v>
          </cell>
        </row>
        <row r="316">
          <cell r="C316" t="str">
            <v>1-314</v>
          </cell>
          <cell r="D316" t="str">
            <v>SERVOSA</v>
          </cell>
          <cell r="J316" t="str">
            <v>REMOLCADOR</v>
          </cell>
          <cell r="K316" t="str">
            <v>A. CONCENTRADO</v>
          </cell>
          <cell r="L316" t="str">
            <v>AREQUIPA</v>
          </cell>
        </row>
        <row r="317">
          <cell r="C317" t="str">
            <v>1-315</v>
          </cell>
          <cell r="D317" t="str">
            <v>SERVOSA</v>
          </cell>
          <cell r="J317" t="str">
            <v>REMOLCADOR</v>
          </cell>
          <cell r="K317" t="str">
            <v>A. CONCENTRADO</v>
          </cell>
          <cell r="L317" t="str">
            <v>AREQUIPA</v>
          </cell>
        </row>
        <row r="318">
          <cell r="B318" t="str">
            <v>A1V-891</v>
          </cell>
          <cell r="C318" t="str">
            <v>2-001</v>
          </cell>
          <cell r="D318" t="str">
            <v>SERVOSA</v>
          </cell>
          <cell r="F318" t="str">
            <v>CHEBROLET</v>
          </cell>
          <cell r="I318" t="str">
            <v>PM_5M_C_HYU_CHEVR</v>
          </cell>
          <cell r="J318" t="str">
            <v>CAMION</v>
          </cell>
          <cell r="K318" t="str">
            <v>TSG CUSCO</v>
          </cell>
          <cell r="L318" t="str">
            <v>AREQUIPA</v>
          </cell>
        </row>
        <row r="319">
          <cell r="B319" t="str">
            <v>AJE-831</v>
          </cell>
          <cell r="C319" t="str">
            <v>2-002</v>
          </cell>
          <cell r="D319" t="str">
            <v>SERVOSA</v>
          </cell>
          <cell r="F319" t="str">
            <v>VOLSKWAGEN</v>
          </cell>
          <cell r="G319">
            <v>1722</v>
          </cell>
          <cell r="I319" t="str">
            <v>PM_10M_C_VOLSK</v>
          </cell>
          <cell r="J319" t="str">
            <v>CAMION</v>
          </cell>
          <cell r="K319" t="str">
            <v xml:space="preserve">TSG AREQUIPA - SOLGAS </v>
          </cell>
          <cell r="L319" t="str">
            <v>AREQUIPA</v>
          </cell>
        </row>
        <row r="320">
          <cell r="B320" t="str">
            <v>AJE-839</v>
          </cell>
          <cell r="C320" t="str">
            <v>2-003</v>
          </cell>
          <cell r="D320" t="str">
            <v>SERVOSA</v>
          </cell>
          <cell r="F320" t="str">
            <v>VOLSKWAGEN</v>
          </cell>
          <cell r="G320">
            <v>1722</v>
          </cell>
          <cell r="I320" t="str">
            <v>PM_10M_C_VOLSK</v>
          </cell>
          <cell r="J320" t="str">
            <v>CAMION</v>
          </cell>
          <cell r="K320" t="str">
            <v xml:space="preserve">TSG AREQUIPA - SOLGAS </v>
          </cell>
          <cell r="L320" t="str">
            <v>AREQUIPA</v>
          </cell>
        </row>
        <row r="321">
          <cell r="B321" t="str">
            <v>AJJ-807</v>
          </cell>
          <cell r="C321" t="str">
            <v>2-004</v>
          </cell>
          <cell r="D321" t="str">
            <v>SERVOSA</v>
          </cell>
          <cell r="F321" t="str">
            <v>VOLSKWAGEN</v>
          </cell>
          <cell r="G321">
            <v>1722</v>
          </cell>
          <cell r="I321" t="str">
            <v>PM_10M_C_VOLSK</v>
          </cell>
          <cell r="J321" t="str">
            <v>CAMION</v>
          </cell>
          <cell r="L321" t="str">
            <v>AREQUIPA</v>
          </cell>
        </row>
        <row r="322">
          <cell r="B322" t="str">
            <v>AMY-938</v>
          </cell>
          <cell r="C322" t="str">
            <v>2-005</v>
          </cell>
          <cell r="D322" t="str">
            <v>SERVOSA</v>
          </cell>
          <cell r="F322" t="str">
            <v>HYUNDAI</v>
          </cell>
          <cell r="I322" t="str">
            <v>PM_5M_C_HYU_CHEVR</v>
          </cell>
          <cell r="J322" t="str">
            <v>CAMION</v>
          </cell>
          <cell r="K322" t="str">
            <v>TSG CUSCO</v>
          </cell>
          <cell r="L322" t="str">
            <v>AREQUIPA</v>
          </cell>
        </row>
        <row r="323">
          <cell r="B323" t="str">
            <v>ANM-885</v>
          </cell>
          <cell r="C323" t="str">
            <v>2-006</v>
          </cell>
          <cell r="D323" t="str">
            <v>SERVOSA</v>
          </cell>
          <cell r="F323" t="str">
            <v>MERCEDEZ</v>
          </cell>
          <cell r="I323" t="str">
            <v>M_12M_C_MERCEZ</v>
          </cell>
          <cell r="J323" t="str">
            <v>CAMION</v>
          </cell>
          <cell r="K323" t="str">
            <v>TSG AREQUIPA - PECSA</v>
          </cell>
          <cell r="L323" t="str">
            <v>AREQUIPA</v>
          </cell>
        </row>
        <row r="324">
          <cell r="B324" t="str">
            <v>D6D-881</v>
          </cell>
          <cell r="C324" t="str">
            <v>2-007</v>
          </cell>
          <cell r="D324" t="str">
            <v>SERVOSA</v>
          </cell>
          <cell r="F324" t="str">
            <v>VOLSKWAGEN</v>
          </cell>
          <cell r="G324">
            <v>1722</v>
          </cell>
          <cell r="I324" t="str">
            <v>PM_10M_C_VOLSK</v>
          </cell>
          <cell r="J324" t="str">
            <v>CAMION</v>
          </cell>
          <cell r="K324" t="str">
            <v>TSG AREQUIPA - PRIMAX</v>
          </cell>
          <cell r="L324" t="str">
            <v>AREQUIPA</v>
          </cell>
        </row>
        <row r="325">
          <cell r="B325" t="str">
            <v>F8W-839</v>
          </cell>
          <cell r="C325" t="str">
            <v>2-008</v>
          </cell>
          <cell r="D325" t="str">
            <v>SERVOSA</v>
          </cell>
          <cell r="F325" t="str">
            <v>VOLSKWAGEN</v>
          </cell>
          <cell r="G325">
            <v>1722</v>
          </cell>
          <cell r="I325" t="str">
            <v>PM_10M_C_VOLSK</v>
          </cell>
          <cell r="J325" t="str">
            <v>CAMION</v>
          </cell>
          <cell r="K325" t="str">
            <v>TSG AREQUIPA - RECOSAC</v>
          </cell>
          <cell r="L325" t="str">
            <v>AREQUIPA</v>
          </cell>
        </row>
        <row r="326">
          <cell r="B326" t="str">
            <v>F8X-757</v>
          </cell>
          <cell r="C326" t="str">
            <v>2-009</v>
          </cell>
          <cell r="D326" t="str">
            <v>SERVOSA</v>
          </cell>
          <cell r="F326" t="str">
            <v>VOLSKWAGEN</v>
          </cell>
          <cell r="G326">
            <v>1722</v>
          </cell>
          <cell r="I326" t="str">
            <v>PM_10M_C_VOLSK</v>
          </cell>
          <cell r="J326" t="str">
            <v>CAMION</v>
          </cell>
          <cell r="K326" t="str">
            <v>TSG CUSCO</v>
          </cell>
          <cell r="L326" t="str">
            <v>AREQUIPA</v>
          </cell>
        </row>
        <row r="327">
          <cell r="B327" t="str">
            <v>F8X-876</v>
          </cell>
          <cell r="C327" t="str">
            <v>2-010</v>
          </cell>
          <cell r="D327" t="str">
            <v>SERVOSA</v>
          </cell>
          <cell r="F327" t="str">
            <v>VOLSKWAGEN</v>
          </cell>
          <cell r="G327">
            <v>1722</v>
          </cell>
          <cell r="I327" t="str">
            <v>PM_10M_C_VOLSK</v>
          </cell>
          <cell r="J327" t="str">
            <v>CAMION</v>
          </cell>
          <cell r="K327" t="str">
            <v xml:space="preserve">TSG AREQUIPA - SOLGAS </v>
          </cell>
          <cell r="L327" t="str">
            <v>AREQUIPA</v>
          </cell>
        </row>
        <row r="328">
          <cell r="B328" t="str">
            <v>ABK-998</v>
          </cell>
          <cell r="C328" t="str">
            <v>2-011</v>
          </cell>
          <cell r="D328" t="str">
            <v>SERVOSA</v>
          </cell>
          <cell r="H328">
            <v>236</v>
          </cell>
          <cell r="I328" t="str">
            <v>PM_15M_SEMI</v>
          </cell>
          <cell r="J328" t="str">
            <v>BOTELLA</v>
          </cell>
          <cell r="K328" t="str">
            <v>TPG AREQUIPA</v>
          </cell>
          <cell r="L328" t="str">
            <v>AREQUIPA</v>
          </cell>
        </row>
        <row r="329">
          <cell r="B329" t="str">
            <v>F5N-977</v>
          </cell>
          <cell r="C329" t="str">
            <v>2-012</v>
          </cell>
          <cell r="D329" t="str">
            <v>SERVOSA</v>
          </cell>
          <cell r="H329">
            <v>234</v>
          </cell>
          <cell r="I329" t="str">
            <v>PM_15M_SEMI</v>
          </cell>
          <cell r="J329" t="str">
            <v>BOTELLA</v>
          </cell>
          <cell r="K329" t="str">
            <v>TPG AREQUIPA</v>
          </cell>
          <cell r="L329" t="str">
            <v>AREQUIPA</v>
          </cell>
        </row>
        <row r="330">
          <cell r="B330" t="str">
            <v>F6O-993</v>
          </cell>
          <cell r="C330" t="str">
            <v>2-013</v>
          </cell>
          <cell r="D330" t="str">
            <v>SERVOSA</v>
          </cell>
          <cell r="H330">
            <v>205</v>
          </cell>
          <cell r="I330" t="str">
            <v>PM_15M_SEMI</v>
          </cell>
          <cell r="J330" t="str">
            <v>BOTELLA</v>
          </cell>
          <cell r="K330" t="str">
            <v>TPG AREQUIPA</v>
          </cell>
          <cell r="L330" t="str">
            <v>AREQUIPA</v>
          </cell>
        </row>
        <row r="331">
          <cell r="B331" t="str">
            <v>F9Q-990</v>
          </cell>
          <cell r="C331" t="str">
            <v>2-014</v>
          </cell>
          <cell r="D331" t="str">
            <v>SERVOSA</v>
          </cell>
          <cell r="H331">
            <v>206</v>
          </cell>
          <cell r="I331" t="str">
            <v>PM_15M_SEMI</v>
          </cell>
          <cell r="J331" t="str">
            <v>BOTELLA</v>
          </cell>
          <cell r="K331" t="str">
            <v>TPG AREQUIPA</v>
          </cell>
          <cell r="L331" t="str">
            <v>AREQUIPA</v>
          </cell>
        </row>
        <row r="332">
          <cell r="B332" t="str">
            <v>ATA-910</v>
          </cell>
          <cell r="C332" t="str">
            <v>2-015</v>
          </cell>
          <cell r="D332" t="str">
            <v>SERVOSA</v>
          </cell>
          <cell r="E332">
            <v>2017</v>
          </cell>
          <cell r="F332" t="str">
            <v>FREIGHTLINER</v>
          </cell>
          <cell r="H332">
            <v>1001</v>
          </cell>
          <cell r="I332" t="str">
            <v>PM_15M_T_FREIGH</v>
          </cell>
          <cell r="J332" t="str">
            <v>REMOLCADOR</v>
          </cell>
          <cell r="K332" t="str">
            <v>TPG AREQUIPA</v>
          </cell>
          <cell r="L332" t="str">
            <v>AREQUIPA</v>
          </cell>
        </row>
        <row r="333">
          <cell r="B333" t="str">
            <v>ATA-886</v>
          </cell>
          <cell r="C333" t="str">
            <v>2-016</v>
          </cell>
          <cell r="D333" t="str">
            <v>SERVOSA</v>
          </cell>
          <cell r="E333">
            <v>2017</v>
          </cell>
          <cell r="F333" t="str">
            <v>FREIGHTLINER</v>
          </cell>
          <cell r="H333">
            <v>1002</v>
          </cell>
          <cell r="I333" t="str">
            <v>PM_15M_T_FREIGH</v>
          </cell>
          <cell r="J333" t="str">
            <v>REMOLCADOR</v>
          </cell>
          <cell r="K333" t="str">
            <v>TPG AREQUIPA</v>
          </cell>
          <cell r="L333" t="str">
            <v>AREQUIPA</v>
          </cell>
        </row>
        <row r="334">
          <cell r="B334" t="str">
            <v>ACW-981</v>
          </cell>
          <cell r="C334" t="str">
            <v>2-017</v>
          </cell>
          <cell r="D334" t="str">
            <v>SERVOSA</v>
          </cell>
          <cell r="F334" t="str">
            <v>FREIGHTLINER</v>
          </cell>
          <cell r="H334">
            <v>1001</v>
          </cell>
          <cell r="I334" t="str">
            <v>PM_15M_SEMI</v>
          </cell>
          <cell r="J334" t="str">
            <v>BOTELLA</v>
          </cell>
          <cell r="K334" t="str">
            <v>TPG AREQUIPA</v>
          </cell>
          <cell r="L334" t="str">
            <v>AREQUIPA</v>
          </cell>
        </row>
        <row r="335">
          <cell r="B335" t="str">
            <v>ACW-982</v>
          </cell>
          <cell r="C335" t="str">
            <v>2-018</v>
          </cell>
          <cell r="D335" t="str">
            <v>SERVOSA</v>
          </cell>
          <cell r="F335" t="str">
            <v>FREIGHTLINER</v>
          </cell>
          <cell r="H335">
            <v>1002</v>
          </cell>
          <cell r="I335" t="str">
            <v>PM_15M_SEMI</v>
          </cell>
          <cell r="J335" t="str">
            <v>BOTELLA</v>
          </cell>
          <cell r="K335" t="str">
            <v>TPG AREQUIPA</v>
          </cell>
          <cell r="L335" t="str">
            <v>AREQUIPA</v>
          </cell>
        </row>
        <row r="336">
          <cell r="B336" t="str">
            <v>ATA-854</v>
          </cell>
          <cell r="C336" t="str">
            <v>2-019</v>
          </cell>
          <cell r="D336" t="str">
            <v>SERVOSA</v>
          </cell>
          <cell r="E336">
            <v>2017</v>
          </cell>
          <cell r="F336" t="str">
            <v>FREIGHTLINER</v>
          </cell>
          <cell r="H336">
            <v>1003</v>
          </cell>
          <cell r="I336" t="str">
            <v>PM_15M_T_FREIGH</v>
          </cell>
          <cell r="J336" t="str">
            <v>REMOLCADOR</v>
          </cell>
          <cell r="K336" t="str">
            <v>TPG AREQUIPA</v>
          </cell>
          <cell r="L336" t="str">
            <v>AREQUIPA</v>
          </cell>
        </row>
        <row r="337">
          <cell r="B337" t="str">
            <v>ACW-893</v>
          </cell>
          <cell r="C337" t="str">
            <v>2-020</v>
          </cell>
          <cell r="D337" t="str">
            <v>SERVOSA</v>
          </cell>
          <cell r="F337" t="str">
            <v>FREIGHTLINER</v>
          </cell>
          <cell r="H337">
            <v>1003</v>
          </cell>
          <cell r="I337" t="str">
            <v>PM_15M_SEMI</v>
          </cell>
          <cell r="J337" t="str">
            <v>BOTELLA</v>
          </cell>
          <cell r="K337" t="str">
            <v>TPG AREQUIPA</v>
          </cell>
          <cell r="L337" t="str">
            <v>AREQUIPA</v>
          </cell>
        </row>
        <row r="338">
          <cell r="C338" t="str">
            <v>3-001</v>
          </cell>
          <cell r="J338" t="str">
            <v>BOTELLA</v>
          </cell>
          <cell r="K338" t="str">
            <v>TPG AREQUIPA</v>
          </cell>
        </row>
        <row r="339">
          <cell r="C339" t="str">
            <v>3-002</v>
          </cell>
          <cell r="J339" t="str">
            <v>BOTELLA</v>
          </cell>
          <cell r="K339" t="str">
            <v>TPG AREQUIPA</v>
          </cell>
        </row>
        <row r="340">
          <cell r="C340" t="str">
            <v>3-003</v>
          </cell>
        </row>
        <row r="341">
          <cell r="C341" t="str">
            <v>3-004</v>
          </cell>
        </row>
        <row r="342">
          <cell r="C342" t="str">
            <v>3-005</v>
          </cell>
        </row>
        <row r="343">
          <cell r="C343" t="str">
            <v>3-006</v>
          </cell>
        </row>
        <row r="344">
          <cell r="C344" t="str">
            <v>3-007</v>
          </cell>
        </row>
        <row r="345">
          <cell r="C345" t="str">
            <v>3-008</v>
          </cell>
        </row>
        <row r="346">
          <cell r="C346" t="str">
            <v>3-009</v>
          </cell>
        </row>
        <row r="347">
          <cell r="C347" t="str">
            <v>3-010</v>
          </cell>
        </row>
        <row r="348">
          <cell r="C348" t="str">
            <v>3-011</v>
          </cell>
        </row>
        <row r="349">
          <cell r="C349" t="str">
            <v>3-012</v>
          </cell>
        </row>
        <row r="350">
          <cell r="C350" t="str">
            <v>3-013</v>
          </cell>
        </row>
        <row r="351">
          <cell r="C351" t="str">
            <v>3-014</v>
          </cell>
        </row>
        <row r="352">
          <cell r="C352" t="str">
            <v>3-015</v>
          </cell>
        </row>
        <row r="353">
          <cell r="C353" t="str">
            <v>3-016</v>
          </cell>
        </row>
        <row r="354">
          <cell r="C354" t="str">
            <v>3-017</v>
          </cell>
        </row>
        <row r="355">
          <cell r="C355" t="str">
            <v>3-018</v>
          </cell>
        </row>
        <row r="356">
          <cell r="C356" t="str">
            <v>3-019</v>
          </cell>
        </row>
        <row r="357">
          <cell r="C357" t="str">
            <v>3-020</v>
          </cell>
        </row>
        <row r="358">
          <cell r="B358" t="str">
            <v>B2G-999</v>
          </cell>
          <cell r="C358" t="str">
            <v>4-001</v>
          </cell>
          <cell r="D358" t="str">
            <v>SERVOSA</v>
          </cell>
          <cell r="I358" t="str">
            <v>PM_15M_SEMI</v>
          </cell>
          <cell r="J358" t="str">
            <v>SEMIREMOLQUE</v>
          </cell>
          <cell r="L358" t="str">
            <v>AREQUIPA</v>
          </cell>
        </row>
        <row r="359">
          <cell r="B359" t="str">
            <v>B2L-996</v>
          </cell>
          <cell r="C359" t="str">
            <v>4-002</v>
          </cell>
          <cell r="D359" t="str">
            <v>SERVOSA</v>
          </cell>
          <cell r="I359" t="str">
            <v>PM_15M_SEMI</v>
          </cell>
          <cell r="J359" t="str">
            <v>SEMIREMOLQUE</v>
          </cell>
          <cell r="L359" t="str">
            <v>AREQUIPA</v>
          </cell>
        </row>
        <row r="360">
          <cell r="B360" t="str">
            <v>C3R-994</v>
          </cell>
          <cell r="C360" t="str">
            <v>4-003</v>
          </cell>
          <cell r="D360" t="str">
            <v>SERVOSA</v>
          </cell>
          <cell r="H360">
            <v>710</v>
          </cell>
          <cell r="I360" t="str">
            <v>PM_15M_SEMI</v>
          </cell>
          <cell r="J360" t="str">
            <v>SEMIREMOLQUE</v>
          </cell>
          <cell r="K360" t="str">
            <v>A. CONCENTRADO</v>
          </cell>
          <cell r="L360" t="str">
            <v>AREQUIPA</v>
          </cell>
        </row>
        <row r="361">
          <cell r="B361" t="str">
            <v>C3R-995</v>
          </cell>
          <cell r="C361" t="str">
            <v>4-004</v>
          </cell>
          <cell r="D361" t="str">
            <v>SERVOSA</v>
          </cell>
          <cell r="H361">
            <v>721</v>
          </cell>
          <cell r="I361" t="str">
            <v>PM_15M_SEMI</v>
          </cell>
          <cell r="J361" t="str">
            <v>SEMIREMOLQUE</v>
          </cell>
          <cell r="K361" t="str">
            <v>A. CONCENTRADO</v>
          </cell>
          <cell r="L361" t="str">
            <v>AREQUIPA</v>
          </cell>
        </row>
        <row r="362">
          <cell r="B362" t="str">
            <v>C3R-996</v>
          </cell>
          <cell r="C362" t="str">
            <v>4-005</v>
          </cell>
          <cell r="D362" t="str">
            <v>SERVOSA</v>
          </cell>
          <cell r="H362">
            <v>712</v>
          </cell>
          <cell r="I362" t="str">
            <v>PM_15M_SEMI</v>
          </cell>
          <cell r="J362" t="str">
            <v>SEMIREMOLQUE</v>
          </cell>
          <cell r="K362" t="str">
            <v>A. CONCENTRADO</v>
          </cell>
          <cell r="L362" t="str">
            <v>AREQUIPA</v>
          </cell>
        </row>
        <row r="363">
          <cell r="B363" t="str">
            <v>C3R-997</v>
          </cell>
          <cell r="C363" t="str">
            <v>4-006</v>
          </cell>
          <cell r="D363" t="str">
            <v>SERVOSA</v>
          </cell>
          <cell r="H363">
            <v>714</v>
          </cell>
          <cell r="I363" t="str">
            <v>PM_15M_SEMI</v>
          </cell>
          <cell r="J363" t="str">
            <v>SEMIREMOLQUE</v>
          </cell>
          <cell r="K363" t="str">
            <v>A. CONCENTRADO</v>
          </cell>
          <cell r="L363" t="str">
            <v>AREQUIPA</v>
          </cell>
        </row>
        <row r="364">
          <cell r="B364" t="str">
            <v>C3R-998</v>
          </cell>
          <cell r="C364" t="str">
            <v>4-007</v>
          </cell>
          <cell r="D364" t="str">
            <v>SERVOSA</v>
          </cell>
          <cell r="H364">
            <v>715</v>
          </cell>
          <cell r="I364" t="str">
            <v>PM_15M_SEMI</v>
          </cell>
          <cell r="J364" t="str">
            <v>SEMIREMOLQUE</v>
          </cell>
          <cell r="K364" t="str">
            <v>A. CONCENTRADO</v>
          </cell>
          <cell r="L364" t="str">
            <v>AREQUIPA</v>
          </cell>
        </row>
        <row r="365">
          <cell r="B365" t="str">
            <v>C3R-999</v>
          </cell>
          <cell r="C365" t="str">
            <v>4-008</v>
          </cell>
          <cell r="D365" t="str">
            <v>SERVOSA</v>
          </cell>
          <cell r="H365">
            <v>711</v>
          </cell>
          <cell r="I365" t="str">
            <v>PM_15M_SEMI</v>
          </cell>
          <cell r="J365" t="str">
            <v>SEMIREMOLQUE</v>
          </cell>
          <cell r="K365" t="str">
            <v>A. CONCENTRADO</v>
          </cell>
          <cell r="L365" t="str">
            <v>AREQUIPA</v>
          </cell>
        </row>
        <row r="366">
          <cell r="B366" t="str">
            <v>C3S-970</v>
          </cell>
          <cell r="C366" t="str">
            <v>4-009</v>
          </cell>
          <cell r="D366" t="str">
            <v>SERVOSA</v>
          </cell>
          <cell r="H366">
            <v>723</v>
          </cell>
          <cell r="I366" t="str">
            <v>PM_15M_SEMI</v>
          </cell>
          <cell r="J366" t="str">
            <v>SEMIREMOLQUE</v>
          </cell>
          <cell r="K366" t="str">
            <v>A. CONCENTRADO</v>
          </cell>
          <cell r="L366" t="str">
            <v>AREQUIPA</v>
          </cell>
        </row>
        <row r="367">
          <cell r="B367" t="str">
            <v>C3S-971</v>
          </cell>
          <cell r="C367" t="str">
            <v>4-010</v>
          </cell>
          <cell r="D367" t="str">
            <v>SERVOSA</v>
          </cell>
          <cell r="H367">
            <v>717</v>
          </cell>
          <cell r="I367" t="str">
            <v>PM_15M_SEMI</v>
          </cell>
          <cell r="J367" t="str">
            <v>SEMIREMOLQUE</v>
          </cell>
          <cell r="K367" t="str">
            <v>A. CONCENTRADO</v>
          </cell>
          <cell r="L367" t="str">
            <v>AREQUIPA</v>
          </cell>
        </row>
        <row r="368">
          <cell r="B368" t="str">
            <v>C3S-972</v>
          </cell>
          <cell r="C368" t="str">
            <v>4-011</v>
          </cell>
          <cell r="D368" t="str">
            <v>SERVOSA</v>
          </cell>
          <cell r="H368">
            <v>716</v>
          </cell>
          <cell r="I368" t="str">
            <v>PM_15M_SEMI</v>
          </cell>
          <cell r="J368" t="str">
            <v>SEMIREMOLQUE</v>
          </cell>
          <cell r="K368" t="str">
            <v>A. CONCENTRADO</v>
          </cell>
          <cell r="L368" t="str">
            <v>AREQUIPA</v>
          </cell>
        </row>
        <row r="369">
          <cell r="B369" t="str">
            <v>C3S-973</v>
          </cell>
          <cell r="C369" t="str">
            <v>4-012</v>
          </cell>
          <cell r="D369" t="str">
            <v>SERVOSA</v>
          </cell>
          <cell r="H369">
            <v>713</v>
          </cell>
          <cell r="I369" t="str">
            <v>PM_15M_SEMI</v>
          </cell>
          <cell r="J369" t="str">
            <v>SEMIREMOLQUE</v>
          </cell>
          <cell r="K369" t="str">
            <v>A. CONCENTRADO</v>
          </cell>
          <cell r="L369" t="str">
            <v>AREQUIPA</v>
          </cell>
        </row>
        <row r="370">
          <cell r="B370" t="str">
            <v>C3S-974</v>
          </cell>
          <cell r="C370" t="str">
            <v>4-013</v>
          </cell>
          <cell r="D370" t="str">
            <v>SERVOSA</v>
          </cell>
          <cell r="H370">
            <v>718</v>
          </cell>
          <cell r="I370" t="str">
            <v>PM_15M_SEMI</v>
          </cell>
          <cell r="J370" t="str">
            <v>SEMIREMOLQUE</v>
          </cell>
          <cell r="K370" t="str">
            <v>A. CONCENTRADO</v>
          </cell>
          <cell r="L370" t="str">
            <v>AREQUIPA</v>
          </cell>
        </row>
        <row r="371">
          <cell r="B371" t="str">
            <v>C4A-986</v>
          </cell>
          <cell r="C371" t="str">
            <v>4-014</v>
          </cell>
          <cell r="D371" t="str">
            <v>SERVOSA</v>
          </cell>
          <cell r="E371">
            <v>2014</v>
          </cell>
          <cell r="F371" t="str">
            <v>RMB SATECI</v>
          </cell>
          <cell r="G371" t="str">
            <v>HALF ROUND AR</v>
          </cell>
          <cell r="H371">
            <v>861</v>
          </cell>
          <cell r="I371" t="str">
            <v>PM_15M_SEMI</v>
          </cell>
          <cell r="J371" t="str">
            <v>SEMIREMOLQUE</v>
          </cell>
          <cell r="K371" t="str">
            <v>C. CONCENTRADO</v>
          </cell>
          <cell r="L371" t="str">
            <v>AREQUIPA</v>
          </cell>
        </row>
        <row r="372">
          <cell r="B372" t="str">
            <v>C4B-983</v>
          </cell>
          <cell r="C372" t="str">
            <v>4-015</v>
          </cell>
          <cell r="D372" t="str">
            <v>SERVOSA</v>
          </cell>
          <cell r="H372">
            <v>720</v>
          </cell>
          <cell r="I372" t="str">
            <v>PM_15M_SEMI</v>
          </cell>
          <cell r="J372" t="str">
            <v>SEMIREMOLQUE</v>
          </cell>
          <cell r="K372" t="str">
            <v>A. CONCENTRADO</v>
          </cell>
          <cell r="L372" t="str">
            <v>AREQUIPA</v>
          </cell>
        </row>
        <row r="373">
          <cell r="B373" t="str">
            <v>C4B-984</v>
          </cell>
          <cell r="C373" t="str">
            <v>4-016</v>
          </cell>
          <cell r="D373" t="str">
            <v>SERVOSA</v>
          </cell>
          <cell r="H373">
            <v>722</v>
          </cell>
          <cell r="I373" t="str">
            <v>PM_15M_SEMI</v>
          </cell>
          <cell r="J373" t="str">
            <v>SEMIREMOLQUE</v>
          </cell>
          <cell r="K373" t="str">
            <v>A. CONCENTRADO</v>
          </cell>
          <cell r="L373" t="str">
            <v>AREQUIPA</v>
          </cell>
        </row>
        <row r="374">
          <cell r="B374" t="str">
            <v>C4B-985</v>
          </cell>
          <cell r="C374" t="str">
            <v>4-017</v>
          </cell>
          <cell r="D374" t="str">
            <v>SERVOSA</v>
          </cell>
          <cell r="H374">
            <v>719</v>
          </cell>
          <cell r="I374" t="str">
            <v>PM_15M_SEMI</v>
          </cell>
          <cell r="J374" t="str">
            <v>SEMIREMOLQUE</v>
          </cell>
          <cell r="K374" t="str">
            <v>A. CONCENTRADO</v>
          </cell>
          <cell r="L374" t="str">
            <v>AREQUIPA</v>
          </cell>
        </row>
        <row r="375">
          <cell r="B375" t="str">
            <v>C6E-993</v>
          </cell>
          <cell r="C375" t="str">
            <v>4-018</v>
          </cell>
          <cell r="D375" t="str">
            <v>SERVOSA</v>
          </cell>
          <cell r="H375">
            <v>724</v>
          </cell>
          <cell r="I375" t="str">
            <v>PM_15M_SEMI</v>
          </cell>
          <cell r="J375" t="str">
            <v>SEMIREMOLQUE</v>
          </cell>
          <cell r="K375" t="str">
            <v>A. CONCENTRADO</v>
          </cell>
          <cell r="L375" t="str">
            <v>AREQUIPA</v>
          </cell>
        </row>
        <row r="376">
          <cell r="B376" t="str">
            <v>C6E-994</v>
          </cell>
          <cell r="C376" t="str">
            <v>4-019</v>
          </cell>
          <cell r="D376" t="str">
            <v>SERVOSA</v>
          </cell>
          <cell r="H376">
            <v>725</v>
          </cell>
          <cell r="I376" t="str">
            <v>PM_15M_SEMI</v>
          </cell>
          <cell r="J376" t="str">
            <v>SEMIREMOLQUE</v>
          </cell>
          <cell r="K376" t="str">
            <v>A. CONCENTRADO</v>
          </cell>
          <cell r="L376" t="str">
            <v>AREQUIPA</v>
          </cell>
        </row>
        <row r="377">
          <cell r="B377" t="str">
            <v>C6E-995</v>
          </cell>
          <cell r="C377" t="str">
            <v>4-020</v>
          </cell>
          <cell r="D377" t="str">
            <v>SERVOSA</v>
          </cell>
          <cell r="H377">
            <v>726</v>
          </cell>
          <cell r="I377" t="str">
            <v>PM_15M_SEMI</v>
          </cell>
          <cell r="J377" t="str">
            <v>SEMIREMOLQUE</v>
          </cell>
          <cell r="K377" t="str">
            <v>A. CONCENTRADO</v>
          </cell>
          <cell r="L377" t="str">
            <v>AREQUIPA</v>
          </cell>
        </row>
        <row r="378">
          <cell r="B378" t="str">
            <v>C6E-996</v>
          </cell>
          <cell r="C378" t="str">
            <v>4-021</v>
          </cell>
          <cell r="D378" t="str">
            <v>SERVOSA</v>
          </cell>
          <cell r="H378">
            <v>727</v>
          </cell>
          <cell r="I378" t="str">
            <v>PM_15M_SEMI</v>
          </cell>
          <cell r="J378" t="str">
            <v>SEMIREMOLQUE</v>
          </cell>
          <cell r="K378" t="str">
            <v>A. CONCENTRADO</v>
          </cell>
          <cell r="L378" t="str">
            <v>AREQUIPA</v>
          </cell>
        </row>
        <row r="379">
          <cell r="B379" t="str">
            <v>D5E-973</v>
          </cell>
          <cell r="C379" t="str">
            <v>4-022</v>
          </cell>
          <cell r="D379" t="str">
            <v>SERVOSA</v>
          </cell>
          <cell r="H379">
            <v>729</v>
          </cell>
          <cell r="I379" t="str">
            <v>PM_15M_SEMI</v>
          </cell>
          <cell r="J379" t="str">
            <v>SEMIREMOLQUE</v>
          </cell>
          <cell r="K379" t="str">
            <v>A. CONCENTRADO</v>
          </cell>
          <cell r="L379" t="str">
            <v>AREQUIPA</v>
          </cell>
        </row>
        <row r="380">
          <cell r="B380" t="str">
            <v>D5E-983</v>
          </cell>
          <cell r="C380" t="str">
            <v>4-023</v>
          </cell>
          <cell r="D380" t="str">
            <v>SERVOSA</v>
          </cell>
          <cell r="H380">
            <v>732</v>
          </cell>
          <cell r="I380" t="str">
            <v>PM_15M_SEMI</v>
          </cell>
          <cell r="J380" t="str">
            <v>SEMIREMOLQUE</v>
          </cell>
          <cell r="K380" t="str">
            <v>A. CONCENTRADO</v>
          </cell>
          <cell r="L380" t="str">
            <v>AREQUIPA</v>
          </cell>
        </row>
        <row r="381">
          <cell r="B381" t="str">
            <v>D5F-973</v>
          </cell>
          <cell r="C381" t="str">
            <v>4-024</v>
          </cell>
          <cell r="D381" t="str">
            <v>SERVOSA</v>
          </cell>
          <cell r="H381">
            <v>730</v>
          </cell>
          <cell r="I381" t="str">
            <v>PM_15M_SEMI</v>
          </cell>
          <cell r="J381" t="str">
            <v>SEMIREMOLQUE</v>
          </cell>
          <cell r="K381" t="str">
            <v>A. CONCENTRADO</v>
          </cell>
          <cell r="L381" t="str">
            <v>AREQUIPA</v>
          </cell>
        </row>
        <row r="382">
          <cell r="B382" t="str">
            <v>D5I-984</v>
          </cell>
          <cell r="C382" t="str">
            <v>4-025</v>
          </cell>
          <cell r="D382" t="str">
            <v>SERVOSA</v>
          </cell>
          <cell r="H382">
            <v>728</v>
          </cell>
          <cell r="I382" t="str">
            <v>PM_15M_SEMI</v>
          </cell>
          <cell r="J382" t="str">
            <v>SEMIREMOLQUE</v>
          </cell>
          <cell r="K382" t="str">
            <v>A. CONCENTRADO</v>
          </cell>
          <cell r="L382" t="str">
            <v>AREQUIPA</v>
          </cell>
        </row>
        <row r="383">
          <cell r="B383" t="str">
            <v>D5N-973</v>
          </cell>
          <cell r="C383" t="str">
            <v>4-026</v>
          </cell>
          <cell r="D383" t="str">
            <v>SERVOSA</v>
          </cell>
          <cell r="H383">
            <v>731</v>
          </cell>
          <cell r="I383" t="str">
            <v>PM_15M_SEMI</v>
          </cell>
          <cell r="J383" t="str">
            <v>SEMIREMOLQUE</v>
          </cell>
          <cell r="K383" t="str">
            <v>A. CONCENTRADO</v>
          </cell>
          <cell r="L383" t="str">
            <v>AREQUIPA</v>
          </cell>
        </row>
        <row r="384">
          <cell r="B384" t="str">
            <v>F1K-979</v>
          </cell>
          <cell r="C384" t="str">
            <v>4-027</v>
          </cell>
          <cell r="D384" t="str">
            <v>SERVOSA</v>
          </cell>
          <cell r="E384">
            <v>2014</v>
          </cell>
          <cell r="F384" t="str">
            <v>RMB SATECI</v>
          </cell>
          <cell r="G384" t="str">
            <v>HALF ROUND AR</v>
          </cell>
          <cell r="H384">
            <v>809</v>
          </cell>
          <cell r="I384" t="str">
            <v>PM_15M_SEMI</v>
          </cell>
          <cell r="J384" t="str">
            <v>SEMIREMOLQUE</v>
          </cell>
          <cell r="K384" t="str">
            <v>C. CONCENTRADO</v>
          </cell>
          <cell r="L384" t="str">
            <v>AREQUIPA</v>
          </cell>
        </row>
        <row r="385">
          <cell r="B385" t="str">
            <v>F1K-988</v>
          </cell>
          <cell r="C385" t="str">
            <v>4-028</v>
          </cell>
          <cell r="D385" t="str">
            <v>SERVOSA</v>
          </cell>
          <cell r="E385">
            <v>2014</v>
          </cell>
          <cell r="F385" t="str">
            <v>RMB SATECI</v>
          </cell>
          <cell r="G385" t="str">
            <v>HALF ROUND AR</v>
          </cell>
          <cell r="H385">
            <v>815</v>
          </cell>
          <cell r="I385" t="str">
            <v>PM_15M_SEMI</v>
          </cell>
          <cell r="J385" t="str">
            <v>SEMIREMOLQUE</v>
          </cell>
          <cell r="K385" t="str">
            <v>C. CONCENTRADO</v>
          </cell>
          <cell r="L385" t="str">
            <v>AREQUIPA</v>
          </cell>
        </row>
        <row r="386">
          <cell r="B386" t="str">
            <v>F1K-991</v>
          </cell>
          <cell r="C386" t="str">
            <v>4-029</v>
          </cell>
          <cell r="D386" t="str">
            <v>SERVOSA</v>
          </cell>
          <cell r="E386">
            <v>2014</v>
          </cell>
          <cell r="F386" t="str">
            <v>RMB SATECI</v>
          </cell>
          <cell r="G386" t="str">
            <v>HALF ROUND AR</v>
          </cell>
          <cell r="H386">
            <v>805</v>
          </cell>
          <cell r="I386" t="str">
            <v>PM_15M_SEMI</v>
          </cell>
          <cell r="J386" t="str">
            <v>SEMIREMOLQUE</v>
          </cell>
          <cell r="K386" t="str">
            <v>C. CONCENTRADO</v>
          </cell>
          <cell r="L386" t="str">
            <v>AREQUIPA</v>
          </cell>
        </row>
        <row r="387">
          <cell r="B387" t="str">
            <v>F1K-992</v>
          </cell>
          <cell r="C387" t="str">
            <v>4-030</v>
          </cell>
          <cell r="D387" t="str">
            <v>SERVOSA</v>
          </cell>
          <cell r="E387">
            <v>2014</v>
          </cell>
          <cell r="F387" t="str">
            <v>RMB SATECI</v>
          </cell>
          <cell r="G387" t="str">
            <v>HALF ROUND AR</v>
          </cell>
          <cell r="H387">
            <v>814</v>
          </cell>
          <cell r="I387" t="str">
            <v>PM_15M_SEMI</v>
          </cell>
          <cell r="J387" t="str">
            <v>SEMIREMOLQUE</v>
          </cell>
          <cell r="K387" t="str">
            <v>C. CONCENTRADO</v>
          </cell>
          <cell r="L387" t="str">
            <v>AREQUIPA</v>
          </cell>
        </row>
        <row r="388">
          <cell r="B388" t="str">
            <v>F1K-993</v>
          </cell>
          <cell r="C388" t="str">
            <v>4-031</v>
          </cell>
          <cell r="D388" t="str">
            <v>SERVOSA</v>
          </cell>
          <cell r="E388">
            <v>2014</v>
          </cell>
          <cell r="F388" t="str">
            <v>RMB SATECI</v>
          </cell>
          <cell r="G388" t="str">
            <v>HALF ROUND AR</v>
          </cell>
          <cell r="H388">
            <v>816</v>
          </cell>
          <cell r="I388" t="str">
            <v>PM_15M_SEMI</v>
          </cell>
          <cell r="J388" t="str">
            <v>SEMIREMOLQUE</v>
          </cell>
          <cell r="K388" t="str">
            <v>C. CONCENTRADO</v>
          </cell>
          <cell r="L388" t="str">
            <v>AREQUIPA</v>
          </cell>
        </row>
        <row r="389">
          <cell r="B389" t="str">
            <v>F1K-994</v>
          </cell>
          <cell r="C389" t="str">
            <v>4-032</v>
          </cell>
          <cell r="D389" t="str">
            <v>SERVOSA</v>
          </cell>
          <cell r="E389">
            <v>2014</v>
          </cell>
          <cell r="F389" t="str">
            <v>RMB SATECI</v>
          </cell>
          <cell r="G389" t="str">
            <v>HALF ROUND AR</v>
          </cell>
          <cell r="H389">
            <v>840</v>
          </cell>
          <cell r="I389" t="str">
            <v>PM_15M_SEMI</v>
          </cell>
          <cell r="J389" t="str">
            <v>SEMIREMOLQUE</v>
          </cell>
          <cell r="K389" t="str">
            <v>C. CONCENTRADO</v>
          </cell>
          <cell r="L389" t="str">
            <v>AREQUIPA</v>
          </cell>
        </row>
        <row r="390">
          <cell r="B390" t="str">
            <v>F1K-995</v>
          </cell>
          <cell r="C390" t="str">
            <v>4-033</v>
          </cell>
          <cell r="D390" t="str">
            <v>SERVOSA</v>
          </cell>
          <cell r="E390">
            <v>2014</v>
          </cell>
          <cell r="F390" t="str">
            <v>RMB SATECI</v>
          </cell>
          <cell r="G390" t="str">
            <v>HALF ROUND AR</v>
          </cell>
          <cell r="H390">
            <v>810</v>
          </cell>
          <cell r="I390" t="str">
            <v>PM_15M_SEMI</v>
          </cell>
          <cell r="J390" t="str">
            <v>SEMIREMOLQUE</v>
          </cell>
          <cell r="K390" t="str">
            <v>C. CONCENTRADO</v>
          </cell>
          <cell r="L390" t="str">
            <v>AREQUIPA</v>
          </cell>
        </row>
        <row r="391">
          <cell r="B391" t="str">
            <v>F1K-996</v>
          </cell>
          <cell r="C391" t="str">
            <v>4-034</v>
          </cell>
          <cell r="D391" t="str">
            <v>SERVOSA</v>
          </cell>
          <cell r="E391">
            <v>2014</v>
          </cell>
          <cell r="F391" t="str">
            <v>RMB SATECI</v>
          </cell>
          <cell r="G391" t="str">
            <v>HALF ROUND AR</v>
          </cell>
          <cell r="H391">
            <v>804</v>
          </cell>
          <cell r="I391" t="str">
            <v>PM_15M_SEMI</v>
          </cell>
          <cell r="J391" t="str">
            <v>SEMIREMOLQUE</v>
          </cell>
          <cell r="K391" t="str">
            <v>C. CONCENTRADO</v>
          </cell>
          <cell r="L391" t="str">
            <v>AREQUIPA</v>
          </cell>
        </row>
        <row r="392">
          <cell r="B392" t="str">
            <v>F1K-997</v>
          </cell>
          <cell r="C392" t="str">
            <v>4-035</v>
          </cell>
          <cell r="D392" t="str">
            <v>SERVOSA</v>
          </cell>
          <cell r="E392">
            <v>2014</v>
          </cell>
          <cell r="F392" t="str">
            <v>RMB SATECI</v>
          </cell>
          <cell r="G392" t="str">
            <v>HALF ROUND AR</v>
          </cell>
          <cell r="H392">
            <v>817</v>
          </cell>
          <cell r="I392" t="str">
            <v>PM_15M_SEMI</v>
          </cell>
          <cell r="J392" t="str">
            <v>SEMIREMOLQUE</v>
          </cell>
          <cell r="K392" t="str">
            <v>C. CONCENTRADO</v>
          </cell>
          <cell r="L392" t="str">
            <v>AREQUIPA</v>
          </cell>
        </row>
        <row r="393">
          <cell r="B393" t="str">
            <v>F1K-999</v>
          </cell>
          <cell r="C393" t="str">
            <v>4-036</v>
          </cell>
          <cell r="D393" t="str">
            <v>SERVOSA</v>
          </cell>
          <cell r="E393">
            <v>2014</v>
          </cell>
          <cell r="F393" t="str">
            <v>RMB SATECI</v>
          </cell>
          <cell r="G393" t="str">
            <v>HALF ROUND AR</v>
          </cell>
          <cell r="H393">
            <v>803</v>
          </cell>
          <cell r="I393" t="str">
            <v>PM_15M_SEMI</v>
          </cell>
          <cell r="J393" t="str">
            <v>SEMIREMOLQUE</v>
          </cell>
          <cell r="K393" t="str">
            <v>C. CONCENTRADO</v>
          </cell>
          <cell r="L393" t="str">
            <v>AREQUIPA</v>
          </cell>
        </row>
        <row r="394">
          <cell r="B394" t="str">
            <v>F1L-971</v>
          </cell>
          <cell r="C394" t="str">
            <v>4-037</v>
          </cell>
          <cell r="D394" t="str">
            <v>SERVOSA</v>
          </cell>
          <cell r="E394">
            <v>2014</v>
          </cell>
          <cell r="F394" t="str">
            <v>RMB SATECI</v>
          </cell>
          <cell r="G394" t="str">
            <v>HALF ROUND AR</v>
          </cell>
          <cell r="H394">
            <v>807</v>
          </cell>
          <cell r="I394" t="str">
            <v>PM_15M_SEMI</v>
          </cell>
          <cell r="J394" t="str">
            <v>SEMIREMOLQUE</v>
          </cell>
          <cell r="K394" t="str">
            <v>C. CONCENTRADO</v>
          </cell>
          <cell r="L394" t="str">
            <v>AREQUIPA</v>
          </cell>
        </row>
        <row r="395">
          <cell r="B395" t="str">
            <v>F1L-973</v>
          </cell>
          <cell r="C395" t="str">
            <v>4-038</v>
          </cell>
          <cell r="D395" t="str">
            <v>SERVOSA</v>
          </cell>
          <cell r="E395">
            <v>2014</v>
          </cell>
          <cell r="F395" t="str">
            <v>RMB SATECI</v>
          </cell>
          <cell r="G395" t="str">
            <v>HALF ROUND AR</v>
          </cell>
          <cell r="H395">
            <v>813</v>
          </cell>
          <cell r="I395" t="str">
            <v>PM_15M_SEMI</v>
          </cell>
          <cell r="J395" t="str">
            <v>SEMIREMOLQUE</v>
          </cell>
          <cell r="K395" t="str">
            <v>C. CONCENTRADO</v>
          </cell>
          <cell r="L395" t="str">
            <v>AREQUIPA</v>
          </cell>
        </row>
        <row r="396">
          <cell r="B396" t="str">
            <v>F1L-974</v>
          </cell>
          <cell r="C396" t="str">
            <v>4-039</v>
          </cell>
          <cell r="D396" t="str">
            <v>SERVOSA</v>
          </cell>
          <cell r="E396">
            <v>2014</v>
          </cell>
          <cell r="F396" t="str">
            <v>RMB SATECI</v>
          </cell>
          <cell r="G396" t="str">
            <v>HALF ROUND AR</v>
          </cell>
          <cell r="H396">
            <v>811</v>
          </cell>
          <cell r="I396" t="str">
            <v>PM_15M_SEMI</v>
          </cell>
          <cell r="J396" t="str">
            <v>SEMIREMOLQUE</v>
          </cell>
          <cell r="K396" t="str">
            <v>C. CONCENTRADO</v>
          </cell>
          <cell r="L396" t="str">
            <v>AREQUIPA</v>
          </cell>
        </row>
        <row r="397">
          <cell r="B397" t="str">
            <v>F1L-976</v>
          </cell>
          <cell r="C397" t="str">
            <v>4-040</v>
          </cell>
          <cell r="D397" t="str">
            <v>SERVOSA</v>
          </cell>
          <cell r="E397">
            <v>2014</v>
          </cell>
          <cell r="F397" t="str">
            <v>RMB SATECI</v>
          </cell>
          <cell r="G397" t="str">
            <v>HALF ROUND AR</v>
          </cell>
          <cell r="H397">
            <v>801</v>
          </cell>
          <cell r="I397" t="str">
            <v>PM_15M_SEMI</v>
          </cell>
          <cell r="J397" t="str">
            <v>SEMIREMOLQUE</v>
          </cell>
          <cell r="K397" t="str">
            <v>C. CONCENTRADO</v>
          </cell>
          <cell r="L397" t="str">
            <v>AREQUIPA</v>
          </cell>
        </row>
        <row r="398">
          <cell r="B398" t="str">
            <v>F1L-980</v>
          </cell>
          <cell r="C398" t="str">
            <v>4-041</v>
          </cell>
          <cell r="D398" t="str">
            <v>SERVOSA</v>
          </cell>
          <cell r="E398">
            <v>2014</v>
          </cell>
          <cell r="F398" t="str">
            <v>RMB SATECI</v>
          </cell>
          <cell r="G398" t="str">
            <v>HALF ROUND AR</v>
          </cell>
          <cell r="H398">
            <v>818</v>
          </cell>
          <cell r="I398" t="str">
            <v>PM_15M_SEMI</v>
          </cell>
          <cell r="J398" t="str">
            <v>SEMIREMOLQUE</v>
          </cell>
          <cell r="K398" t="str">
            <v>C. CONCENTRADO</v>
          </cell>
          <cell r="L398" t="str">
            <v>AREQUIPA</v>
          </cell>
        </row>
        <row r="399">
          <cell r="B399" t="str">
            <v>F1L-985</v>
          </cell>
          <cell r="C399" t="str">
            <v>4-042</v>
          </cell>
          <cell r="D399" t="str">
            <v>SERVOSA</v>
          </cell>
          <cell r="E399">
            <v>2014</v>
          </cell>
          <cell r="F399" t="str">
            <v>RMB SATECI</v>
          </cell>
          <cell r="G399" t="str">
            <v>HALF ROUND AR</v>
          </cell>
          <cell r="H399">
            <v>806</v>
          </cell>
          <cell r="I399" t="str">
            <v>PM_15M_SEMI</v>
          </cell>
          <cell r="J399" t="str">
            <v>SEMIREMOLQUE</v>
          </cell>
          <cell r="K399" t="str">
            <v>C. CONCENTRADO</v>
          </cell>
          <cell r="L399" t="str">
            <v>AREQUIPA</v>
          </cell>
        </row>
        <row r="400">
          <cell r="B400" t="str">
            <v>F1O-984</v>
          </cell>
          <cell r="C400" t="str">
            <v>4-043</v>
          </cell>
          <cell r="D400" t="str">
            <v>SERVOSA</v>
          </cell>
          <cell r="E400">
            <v>2014</v>
          </cell>
          <cell r="F400" t="str">
            <v>RMB SATECI</v>
          </cell>
          <cell r="G400" t="str">
            <v>HALF ROUND AR</v>
          </cell>
          <cell r="H400">
            <v>833</v>
          </cell>
          <cell r="I400" t="str">
            <v>PM_15M_SEMI</v>
          </cell>
          <cell r="J400" t="str">
            <v>SEMIREMOLQUE</v>
          </cell>
          <cell r="K400" t="str">
            <v>C. CONCENTRADO</v>
          </cell>
          <cell r="L400" t="str">
            <v>AREQUIPA</v>
          </cell>
        </row>
        <row r="401">
          <cell r="B401" t="str">
            <v>F1O-985</v>
          </cell>
          <cell r="C401" t="str">
            <v>4-044</v>
          </cell>
          <cell r="D401" t="str">
            <v>SERVOSA</v>
          </cell>
          <cell r="E401">
            <v>2014</v>
          </cell>
          <cell r="F401" t="str">
            <v>RMB SATECI</v>
          </cell>
          <cell r="G401" t="str">
            <v>HALF ROUND AR</v>
          </cell>
          <cell r="H401">
            <v>808</v>
          </cell>
          <cell r="I401" t="str">
            <v>PM_15M_SEMI</v>
          </cell>
          <cell r="J401" t="str">
            <v>SEMIREMOLQUE</v>
          </cell>
          <cell r="K401" t="str">
            <v>C. CONCENTRADO</v>
          </cell>
          <cell r="L401" t="str">
            <v>AREQUIPA</v>
          </cell>
        </row>
        <row r="402">
          <cell r="B402" t="str">
            <v>F1O-986</v>
          </cell>
          <cell r="C402" t="str">
            <v>4-045</v>
          </cell>
          <cell r="D402" t="str">
            <v>SERVOSA</v>
          </cell>
          <cell r="E402">
            <v>2014</v>
          </cell>
          <cell r="F402" t="str">
            <v>RMB SATECI</v>
          </cell>
          <cell r="G402" t="str">
            <v>HALF ROUND AR</v>
          </cell>
          <cell r="H402">
            <v>820</v>
          </cell>
          <cell r="I402" t="str">
            <v>PM_15M_SEMI</v>
          </cell>
          <cell r="J402" t="str">
            <v>SEMIREMOLQUE</v>
          </cell>
          <cell r="K402" t="str">
            <v>C. CONCENTRADO</v>
          </cell>
          <cell r="L402" t="str">
            <v>AREQUIPA</v>
          </cell>
        </row>
        <row r="403">
          <cell r="B403" t="str">
            <v>F1O-987</v>
          </cell>
          <cell r="C403" t="str">
            <v>4-046</v>
          </cell>
          <cell r="D403" t="str">
            <v>SERVOSA</v>
          </cell>
          <cell r="E403">
            <v>2014</v>
          </cell>
          <cell r="F403" t="str">
            <v>RMB SATECI</v>
          </cell>
          <cell r="G403" t="str">
            <v>HALF ROUND AR</v>
          </cell>
          <cell r="H403">
            <v>802</v>
          </cell>
          <cell r="I403" t="str">
            <v>PM_15M_SEMI</v>
          </cell>
          <cell r="J403" t="str">
            <v>SEMIREMOLQUE</v>
          </cell>
          <cell r="K403" t="str">
            <v>C. CONCENTRADO</v>
          </cell>
          <cell r="L403" t="str">
            <v>AREQUIPA</v>
          </cell>
        </row>
        <row r="404">
          <cell r="B404" t="str">
            <v>F1O-988</v>
          </cell>
          <cell r="C404" t="str">
            <v>4-047</v>
          </cell>
          <cell r="D404" t="str">
            <v>SERVOSA</v>
          </cell>
          <cell r="E404">
            <v>2014</v>
          </cell>
          <cell r="F404" t="str">
            <v>RMB SATECI</v>
          </cell>
          <cell r="G404" t="str">
            <v>HALF ROUND AR</v>
          </cell>
          <cell r="H404">
            <v>812</v>
          </cell>
          <cell r="I404" t="str">
            <v>PM_15M_SEMI</v>
          </cell>
          <cell r="J404" t="str">
            <v>SEMIREMOLQUE</v>
          </cell>
          <cell r="K404" t="str">
            <v>C. CONCENTRADO</v>
          </cell>
          <cell r="L404" t="str">
            <v>AREQUIPA</v>
          </cell>
        </row>
        <row r="405">
          <cell r="B405" t="str">
            <v>F1O-989</v>
          </cell>
          <cell r="C405" t="str">
            <v>4-048</v>
          </cell>
          <cell r="D405" t="str">
            <v>SERVOSA</v>
          </cell>
          <cell r="E405">
            <v>2014</v>
          </cell>
          <cell r="F405" t="str">
            <v>RMB SATECI</v>
          </cell>
          <cell r="G405" t="str">
            <v>HALF ROUND AR</v>
          </cell>
          <cell r="H405">
            <v>836</v>
          </cell>
          <cell r="I405" t="str">
            <v>PM_15M_SEMI</v>
          </cell>
          <cell r="J405" t="str">
            <v>SEMIREMOLQUE</v>
          </cell>
          <cell r="K405" t="str">
            <v>C. CONCENTRADO</v>
          </cell>
          <cell r="L405" t="str">
            <v>AREQUIPA</v>
          </cell>
        </row>
        <row r="406">
          <cell r="B406" t="str">
            <v>F1O-990</v>
          </cell>
          <cell r="C406" t="str">
            <v>4-049</v>
          </cell>
          <cell r="D406" t="str">
            <v>SERVOSA</v>
          </cell>
          <cell r="E406">
            <v>2014</v>
          </cell>
          <cell r="F406" t="str">
            <v>RMB SATECI</v>
          </cell>
          <cell r="G406" t="str">
            <v>HALF ROUND AR</v>
          </cell>
          <cell r="I406" t="str">
            <v>PM_15M_SEMI</v>
          </cell>
          <cell r="J406" t="str">
            <v>SEMIREMOLQUE</v>
          </cell>
          <cell r="L406" t="str">
            <v>AREQUIPA</v>
          </cell>
        </row>
        <row r="407">
          <cell r="B407" t="str">
            <v>F1O-991</v>
          </cell>
          <cell r="C407" t="str">
            <v>4-050</v>
          </cell>
          <cell r="D407" t="str">
            <v>SERVOSA</v>
          </cell>
          <cell r="E407">
            <v>2014</v>
          </cell>
          <cell r="F407" t="str">
            <v>RMB SATECI</v>
          </cell>
          <cell r="G407" t="str">
            <v>HALF ROUND AR</v>
          </cell>
          <cell r="H407">
            <v>823</v>
          </cell>
          <cell r="I407" t="str">
            <v>PM_15M_SEMI</v>
          </cell>
          <cell r="J407" t="str">
            <v>SEMIREMOLQUE</v>
          </cell>
          <cell r="K407" t="str">
            <v>C. CONCENTRADO</v>
          </cell>
          <cell r="L407" t="str">
            <v>AREQUIPA</v>
          </cell>
        </row>
        <row r="408">
          <cell r="B408" t="str">
            <v>F1O-992</v>
          </cell>
          <cell r="C408" t="str">
            <v>4-051</v>
          </cell>
          <cell r="D408" t="str">
            <v>SERVOSA</v>
          </cell>
          <cell r="E408">
            <v>2014</v>
          </cell>
          <cell r="F408" t="str">
            <v>RMB SATECI</v>
          </cell>
          <cell r="G408" t="str">
            <v>HALF ROUND AR</v>
          </cell>
          <cell r="H408">
            <v>826</v>
          </cell>
          <cell r="I408" t="str">
            <v>PM_15M_SEMI</v>
          </cell>
          <cell r="J408" t="str">
            <v>SEMIREMOLQUE</v>
          </cell>
          <cell r="K408" t="str">
            <v>C. CONCENTRADO</v>
          </cell>
          <cell r="L408" t="str">
            <v>AREQUIPA</v>
          </cell>
        </row>
        <row r="409">
          <cell r="B409" t="str">
            <v>F1O-993</v>
          </cell>
          <cell r="C409" t="str">
            <v>4-052</v>
          </cell>
          <cell r="D409" t="str">
            <v>SERVOSA</v>
          </cell>
          <cell r="E409">
            <v>2014</v>
          </cell>
          <cell r="F409" t="str">
            <v>RMB SATECI</v>
          </cell>
          <cell r="G409" t="str">
            <v>HALF ROUND AR</v>
          </cell>
          <cell r="H409">
            <v>822</v>
          </cell>
          <cell r="I409" t="str">
            <v>PM_15M_SEMI</v>
          </cell>
          <cell r="J409" t="str">
            <v>SEMIREMOLQUE</v>
          </cell>
          <cell r="K409" t="str">
            <v>C. CONCENTRADO</v>
          </cell>
          <cell r="L409" t="str">
            <v>AREQUIPA</v>
          </cell>
        </row>
        <row r="410">
          <cell r="B410" t="str">
            <v>F1O-994</v>
          </cell>
          <cell r="C410" t="str">
            <v>4-053</v>
          </cell>
          <cell r="D410" t="str">
            <v>SERVOSA</v>
          </cell>
          <cell r="E410">
            <v>2014</v>
          </cell>
          <cell r="F410" t="str">
            <v>RMB SATECI</v>
          </cell>
          <cell r="G410" t="str">
            <v>HALF ROUND AR</v>
          </cell>
          <cell r="H410">
            <v>825</v>
          </cell>
          <cell r="I410" t="str">
            <v>PM_15M_SEMI</v>
          </cell>
          <cell r="J410" t="str">
            <v>SEMIREMOLQUE</v>
          </cell>
          <cell r="K410" t="str">
            <v>C. CONCENTRADO</v>
          </cell>
          <cell r="L410" t="str">
            <v>AREQUIPA</v>
          </cell>
        </row>
        <row r="411">
          <cell r="B411" t="str">
            <v>F1O-995</v>
          </cell>
          <cell r="C411" t="str">
            <v>4-054</v>
          </cell>
          <cell r="D411" t="str">
            <v>SERVOSA</v>
          </cell>
          <cell r="E411">
            <v>2014</v>
          </cell>
          <cell r="F411" t="str">
            <v>RMB SATECI</v>
          </cell>
          <cell r="G411" t="str">
            <v>HALF ROUND AR</v>
          </cell>
          <cell r="H411">
            <v>828</v>
          </cell>
          <cell r="I411" t="str">
            <v>PM_15M_SEMI</v>
          </cell>
          <cell r="J411" t="str">
            <v>SEMIREMOLQUE</v>
          </cell>
          <cell r="K411" t="str">
            <v>C. CONCENTRADO</v>
          </cell>
          <cell r="L411" t="str">
            <v>AREQUIPA</v>
          </cell>
        </row>
        <row r="412">
          <cell r="B412" t="str">
            <v>F1O-997</v>
          </cell>
          <cell r="C412" t="str">
            <v>4-055</v>
          </cell>
          <cell r="D412" t="str">
            <v>SERVOSA</v>
          </cell>
          <cell r="E412">
            <v>2014</v>
          </cell>
          <cell r="F412" t="str">
            <v>RMB SATECI</v>
          </cell>
          <cell r="G412" t="str">
            <v>HALF ROUND AR</v>
          </cell>
          <cell r="H412">
            <v>824</v>
          </cell>
          <cell r="I412" t="str">
            <v>PM_15M_SEMI</v>
          </cell>
          <cell r="J412" t="str">
            <v>SEMIREMOLQUE</v>
          </cell>
          <cell r="K412" t="str">
            <v>C. CONCENTRADO</v>
          </cell>
          <cell r="L412" t="str">
            <v>AREQUIPA</v>
          </cell>
        </row>
        <row r="413">
          <cell r="B413" t="str">
            <v>F1O-998</v>
          </cell>
          <cell r="C413" t="str">
            <v>4-056</v>
          </cell>
          <cell r="D413" t="str">
            <v>SERVOSA</v>
          </cell>
          <cell r="E413">
            <v>2014</v>
          </cell>
          <cell r="F413" t="str">
            <v>RMB SATECI</v>
          </cell>
          <cell r="G413" t="str">
            <v>HALF ROUND AR</v>
          </cell>
          <cell r="H413">
            <v>834</v>
          </cell>
          <cell r="I413" t="str">
            <v>PM_15M_SEMI</v>
          </cell>
          <cell r="J413" t="str">
            <v>SEMIREMOLQUE</v>
          </cell>
          <cell r="K413" t="str">
            <v>C. CONCENTRADO</v>
          </cell>
          <cell r="L413" t="str">
            <v>AREQUIPA</v>
          </cell>
        </row>
        <row r="414">
          <cell r="B414" t="str">
            <v>F1O-999</v>
          </cell>
          <cell r="C414" t="str">
            <v>4-057</v>
          </cell>
          <cell r="D414" t="str">
            <v>SERVOSA</v>
          </cell>
          <cell r="E414">
            <v>2014</v>
          </cell>
          <cell r="F414" t="str">
            <v>RMB SATECI</v>
          </cell>
          <cell r="G414" t="str">
            <v>HALF ROUND AR</v>
          </cell>
          <cell r="H414">
            <v>821</v>
          </cell>
          <cell r="I414" t="str">
            <v>PM_15M_SEMI</v>
          </cell>
          <cell r="J414" t="str">
            <v>SEMIREMOLQUE</v>
          </cell>
          <cell r="K414" t="str">
            <v>C. CONCENTRADO</v>
          </cell>
          <cell r="L414" t="str">
            <v>AREQUIPA</v>
          </cell>
        </row>
        <row r="415">
          <cell r="B415" t="str">
            <v>F1P-970</v>
          </cell>
          <cell r="C415" t="str">
            <v>4-058</v>
          </cell>
          <cell r="D415" t="str">
            <v>SERVOSA</v>
          </cell>
          <cell r="H415">
            <v>701</v>
          </cell>
          <cell r="I415" t="str">
            <v>PM_15M_SEMI</v>
          </cell>
          <cell r="J415" t="str">
            <v>SEMIREMOLQUE</v>
          </cell>
          <cell r="K415" t="str">
            <v>A. CONCENTRADO</v>
          </cell>
          <cell r="L415" t="str">
            <v>AREQUIPA</v>
          </cell>
        </row>
        <row r="416">
          <cell r="B416" t="str">
            <v>F1P-971</v>
          </cell>
          <cell r="C416" t="str">
            <v>4-059</v>
          </cell>
          <cell r="D416" t="str">
            <v>SERVOSA</v>
          </cell>
          <cell r="E416">
            <v>2014</v>
          </cell>
          <cell r="F416" t="str">
            <v>RMB SATECI</v>
          </cell>
          <cell r="G416" t="str">
            <v>HALF ROUND AR</v>
          </cell>
          <cell r="H416">
            <v>819</v>
          </cell>
          <cell r="I416" t="str">
            <v>PM_15M_SEMI</v>
          </cell>
          <cell r="J416" t="str">
            <v>SEMIREMOLQUE</v>
          </cell>
          <cell r="K416" t="str">
            <v>C. CONCENTRADO</v>
          </cell>
          <cell r="L416" t="str">
            <v>AREQUIPA</v>
          </cell>
        </row>
        <row r="417">
          <cell r="B417" t="str">
            <v>F1P-972</v>
          </cell>
          <cell r="C417" t="str">
            <v>4-060</v>
          </cell>
          <cell r="D417" t="str">
            <v>SERVOSA</v>
          </cell>
          <cell r="E417">
            <v>2014</v>
          </cell>
          <cell r="F417" t="str">
            <v>RMB SATECI</v>
          </cell>
          <cell r="G417" t="str">
            <v>HALF ROUND AR</v>
          </cell>
          <cell r="H417">
            <v>827</v>
          </cell>
          <cell r="I417" t="str">
            <v>PM_15M_SEMI</v>
          </cell>
          <cell r="J417" t="str">
            <v>SEMIREMOLQUE</v>
          </cell>
          <cell r="K417" t="str">
            <v>C. CONCENTRADO</v>
          </cell>
          <cell r="L417" t="str">
            <v>AREQUIPA</v>
          </cell>
        </row>
        <row r="418">
          <cell r="B418" t="str">
            <v>F1P-973</v>
          </cell>
          <cell r="C418" t="str">
            <v>4-061</v>
          </cell>
          <cell r="D418" t="str">
            <v>SERVOSA</v>
          </cell>
          <cell r="I418" t="str">
            <v>PM_15M_SEMI</v>
          </cell>
          <cell r="J418" t="str">
            <v>SEMIREMOLQUE</v>
          </cell>
          <cell r="L418" t="str">
            <v>AREQUIPA</v>
          </cell>
        </row>
        <row r="419">
          <cell r="B419" t="str">
            <v>F1P-974</v>
          </cell>
          <cell r="C419" t="str">
            <v>4-062</v>
          </cell>
          <cell r="D419" t="str">
            <v>SERVOSA</v>
          </cell>
          <cell r="E419">
            <v>2014</v>
          </cell>
          <cell r="F419" t="str">
            <v>RMB SATECI</v>
          </cell>
          <cell r="G419" t="str">
            <v>HALF ROUND AR</v>
          </cell>
          <cell r="H419">
            <v>830</v>
          </cell>
          <cell r="I419" t="str">
            <v>PM_15M_SEMI</v>
          </cell>
          <cell r="J419" t="str">
            <v>SEMIREMOLQUE</v>
          </cell>
          <cell r="K419" t="str">
            <v>C. CONCENTRADO</v>
          </cell>
          <cell r="L419" t="str">
            <v>AREQUIPA</v>
          </cell>
        </row>
        <row r="420">
          <cell r="B420" t="str">
            <v>F3R-975</v>
          </cell>
          <cell r="C420" t="str">
            <v>4-063</v>
          </cell>
          <cell r="D420" t="str">
            <v>SERVOSA</v>
          </cell>
          <cell r="H420">
            <v>704</v>
          </cell>
          <cell r="I420" t="str">
            <v>PM_15M_SEMI</v>
          </cell>
          <cell r="J420" t="str">
            <v>SEMIREMOLQUE</v>
          </cell>
          <cell r="K420" t="str">
            <v>A. CONCENTRADO</v>
          </cell>
          <cell r="L420" t="str">
            <v>AREQUIPA</v>
          </cell>
        </row>
        <row r="421">
          <cell r="B421" t="str">
            <v>F3R-976</v>
          </cell>
          <cell r="C421" t="str">
            <v>4-064</v>
          </cell>
          <cell r="D421" t="str">
            <v>SERVOSA</v>
          </cell>
          <cell r="E421">
            <v>2014</v>
          </cell>
          <cell r="F421" t="str">
            <v>RMB SATECI</v>
          </cell>
          <cell r="G421" t="str">
            <v>HALF ROUND AR</v>
          </cell>
          <cell r="H421">
            <v>838</v>
          </cell>
          <cell r="I421" t="str">
            <v>PM_15M_SEMI</v>
          </cell>
          <cell r="J421" t="str">
            <v>SEMIREMOLQUE</v>
          </cell>
          <cell r="K421" t="str">
            <v>C. CONCENTRADO</v>
          </cell>
          <cell r="L421" t="str">
            <v>AREQUIPA</v>
          </cell>
        </row>
        <row r="422">
          <cell r="B422" t="str">
            <v>F3R-984</v>
          </cell>
          <cell r="C422" t="str">
            <v>4-065</v>
          </cell>
          <cell r="D422" t="str">
            <v>SERVOSA</v>
          </cell>
          <cell r="E422">
            <v>2014</v>
          </cell>
          <cell r="F422" t="str">
            <v>RMB SATECI</v>
          </cell>
          <cell r="G422" t="str">
            <v>HALF ROUND AR</v>
          </cell>
          <cell r="H422">
            <v>835</v>
          </cell>
          <cell r="I422" t="str">
            <v>PM_15M_SEMI</v>
          </cell>
          <cell r="J422" t="str">
            <v>SEMIREMOLQUE</v>
          </cell>
          <cell r="K422" t="str">
            <v>C. CONCENTRADO</v>
          </cell>
          <cell r="L422" t="str">
            <v>AREQUIPA</v>
          </cell>
        </row>
        <row r="423">
          <cell r="B423" t="str">
            <v>F3R-990</v>
          </cell>
          <cell r="C423" t="str">
            <v>4-066</v>
          </cell>
          <cell r="D423" t="str">
            <v>SERVOSA</v>
          </cell>
          <cell r="E423">
            <v>2014</v>
          </cell>
          <cell r="F423" t="str">
            <v>RMB SATECI</v>
          </cell>
          <cell r="G423" t="str">
            <v>HALF ROUND AR</v>
          </cell>
          <cell r="H423">
            <v>844</v>
          </cell>
          <cell r="I423" t="str">
            <v>PM_15M_SEMI</v>
          </cell>
          <cell r="J423" t="str">
            <v>SEMIREMOLQUE</v>
          </cell>
          <cell r="K423" t="str">
            <v>C. CONCENTRADO</v>
          </cell>
          <cell r="L423" t="str">
            <v>AREQUIPA</v>
          </cell>
        </row>
        <row r="424">
          <cell r="B424" t="str">
            <v>F3R-991</v>
          </cell>
          <cell r="C424" t="str">
            <v>4-067</v>
          </cell>
          <cell r="D424" t="str">
            <v>SERVOSA</v>
          </cell>
          <cell r="E424">
            <v>2014</v>
          </cell>
          <cell r="F424" t="str">
            <v>RMB SATECI</v>
          </cell>
          <cell r="G424" t="str">
            <v>HALF ROUND AR</v>
          </cell>
          <cell r="H424">
            <v>839</v>
          </cell>
          <cell r="I424" t="str">
            <v>PM_15M_SEMI</v>
          </cell>
          <cell r="J424" t="str">
            <v>SEMIREMOLQUE</v>
          </cell>
          <cell r="K424" t="str">
            <v>C. CONCENTRADO</v>
          </cell>
          <cell r="L424" t="str">
            <v>AREQUIPA</v>
          </cell>
        </row>
        <row r="425">
          <cell r="B425" t="str">
            <v>F3R-998</v>
          </cell>
          <cell r="C425" t="str">
            <v>4-068</v>
          </cell>
          <cell r="D425" t="str">
            <v>SERVOSA</v>
          </cell>
          <cell r="H425">
            <v>708</v>
          </cell>
          <cell r="I425" t="str">
            <v>PM_15M_SEMI</v>
          </cell>
          <cell r="J425" t="str">
            <v>SEMIREMOLQUE</v>
          </cell>
          <cell r="K425" t="str">
            <v>A. CONCENTRADO</v>
          </cell>
          <cell r="L425" t="str">
            <v>AREQUIPA</v>
          </cell>
        </row>
        <row r="426">
          <cell r="B426" t="str">
            <v>F3S-971</v>
          </cell>
          <cell r="C426" t="str">
            <v>4-069</v>
          </cell>
          <cell r="D426" t="str">
            <v>SERVOSA</v>
          </cell>
          <cell r="E426">
            <v>2014</v>
          </cell>
          <cell r="F426" t="str">
            <v>RMB SATECI</v>
          </cell>
          <cell r="G426" t="str">
            <v>HALF ROUND AR</v>
          </cell>
          <cell r="H426">
            <v>831</v>
          </cell>
          <cell r="I426" t="str">
            <v>PM_15M_SEMI</v>
          </cell>
          <cell r="J426" t="str">
            <v>SEMIREMOLQUE</v>
          </cell>
          <cell r="K426" t="str">
            <v>C. CONCENTRADO</v>
          </cell>
          <cell r="L426" t="str">
            <v>AREQUIPA</v>
          </cell>
        </row>
        <row r="427">
          <cell r="B427" t="str">
            <v>F3S-973</v>
          </cell>
          <cell r="C427" t="str">
            <v>4-070</v>
          </cell>
          <cell r="D427" t="str">
            <v>SERVOSA</v>
          </cell>
          <cell r="E427">
            <v>2014</v>
          </cell>
          <cell r="F427" t="str">
            <v>RMB SATECI</v>
          </cell>
          <cell r="G427" t="str">
            <v>HALF ROUND AR</v>
          </cell>
          <cell r="H427">
            <v>845</v>
          </cell>
          <cell r="I427" t="str">
            <v>PM_15M_SEMI</v>
          </cell>
          <cell r="J427" t="str">
            <v>SEMIREMOLQUE</v>
          </cell>
          <cell r="K427" t="str">
            <v>C. CONCENTRADO</v>
          </cell>
          <cell r="L427" t="str">
            <v>AREQUIPA</v>
          </cell>
        </row>
        <row r="428">
          <cell r="B428" t="str">
            <v>F3S-988</v>
          </cell>
          <cell r="C428" t="str">
            <v>4-071</v>
          </cell>
          <cell r="D428" t="str">
            <v>SERVOSA</v>
          </cell>
          <cell r="E428">
            <v>2014</v>
          </cell>
          <cell r="F428" t="str">
            <v>RMB SATECI</v>
          </cell>
          <cell r="G428" t="str">
            <v>HALF ROUND AR</v>
          </cell>
          <cell r="H428">
            <v>842</v>
          </cell>
          <cell r="I428" t="str">
            <v>PM_15M_SEMI</v>
          </cell>
          <cell r="J428" t="str">
            <v>SEMIREMOLQUE</v>
          </cell>
          <cell r="K428" t="str">
            <v>C. CONCENTRADO</v>
          </cell>
          <cell r="L428" t="str">
            <v>AREQUIPA</v>
          </cell>
        </row>
        <row r="429">
          <cell r="B429" t="str">
            <v>F3S-989</v>
          </cell>
          <cell r="C429" t="str">
            <v>4-072</v>
          </cell>
          <cell r="D429" t="str">
            <v>SERVOSA</v>
          </cell>
          <cell r="E429">
            <v>2014</v>
          </cell>
          <cell r="F429" t="str">
            <v>RMB SATECI</v>
          </cell>
          <cell r="G429" t="str">
            <v>HALF ROUND AR</v>
          </cell>
          <cell r="H429">
            <v>843</v>
          </cell>
          <cell r="I429" t="str">
            <v>PM_15M_SEMI</v>
          </cell>
          <cell r="J429" t="str">
            <v>SEMIREMOLQUE</v>
          </cell>
          <cell r="K429" t="str">
            <v>C. CONCENTRADO</v>
          </cell>
          <cell r="L429" t="str">
            <v>AREQUIPA</v>
          </cell>
        </row>
        <row r="430">
          <cell r="B430" t="str">
            <v>F3S-990</v>
          </cell>
          <cell r="C430" t="str">
            <v>4-073</v>
          </cell>
          <cell r="D430" t="str">
            <v>SERVOSA</v>
          </cell>
          <cell r="E430">
            <v>2014</v>
          </cell>
          <cell r="F430" t="str">
            <v>RMB SATECI</v>
          </cell>
          <cell r="G430" t="str">
            <v>HALF ROUND AR</v>
          </cell>
          <cell r="H430">
            <v>841</v>
          </cell>
          <cell r="I430" t="str">
            <v>PM_15M_SEMI</v>
          </cell>
          <cell r="J430" t="str">
            <v>SEMIREMOLQUE</v>
          </cell>
          <cell r="K430" t="str">
            <v>C. CONCENTRADO</v>
          </cell>
          <cell r="L430" t="str">
            <v>AREQUIPA</v>
          </cell>
        </row>
        <row r="431">
          <cell r="B431" t="str">
            <v>F3S-991</v>
          </cell>
          <cell r="C431" t="str">
            <v>4-074</v>
          </cell>
          <cell r="D431" t="str">
            <v>SERVOSA</v>
          </cell>
          <cell r="H431">
            <v>706</v>
          </cell>
          <cell r="I431" t="str">
            <v>PM_15M_SEMI</v>
          </cell>
          <cell r="J431" t="str">
            <v>SEMIREMOLQUE</v>
          </cell>
          <cell r="K431" t="str">
            <v>A. CONCENTRADO</v>
          </cell>
          <cell r="L431" t="str">
            <v>AREQUIPA</v>
          </cell>
        </row>
        <row r="432">
          <cell r="B432" t="str">
            <v>F3S-995</v>
          </cell>
          <cell r="C432" t="str">
            <v>4-075</v>
          </cell>
          <cell r="D432" t="str">
            <v>SERVOSA</v>
          </cell>
          <cell r="H432">
            <v>707</v>
          </cell>
          <cell r="I432" t="str">
            <v>PM_15M_SEMI</v>
          </cell>
          <cell r="J432" t="str">
            <v>SEMIREMOLQUE</v>
          </cell>
          <cell r="K432" t="str">
            <v>A. CONCENTRADO</v>
          </cell>
          <cell r="L432" t="str">
            <v>AREQUIPA</v>
          </cell>
        </row>
        <row r="433">
          <cell r="B433" t="str">
            <v>F3T-970</v>
          </cell>
          <cell r="C433" t="str">
            <v>4-076</v>
          </cell>
          <cell r="D433" t="str">
            <v>SERVOSA</v>
          </cell>
          <cell r="H433">
            <v>705</v>
          </cell>
          <cell r="I433" t="str">
            <v>PM_15M_SEMI</v>
          </cell>
          <cell r="J433" t="str">
            <v>SEMIREMOLQUE</v>
          </cell>
          <cell r="K433" t="str">
            <v>A. CONCENTRADO</v>
          </cell>
          <cell r="L433" t="str">
            <v>AREQUIPA</v>
          </cell>
        </row>
        <row r="434">
          <cell r="B434" t="str">
            <v>F4J-986</v>
          </cell>
          <cell r="C434" t="str">
            <v>4-077</v>
          </cell>
          <cell r="D434" t="str">
            <v>SERVOSA</v>
          </cell>
          <cell r="I434" t="str">
            <v>PM_15M_SEMI</v>
          </cell>
          <cell r="J434" t="str">
            <v>SEMIREMOLQUE</v>
          </cell>
          <cell r="L434" t="str">
            <v>AREQUIPA</v>
          </cell>
        </row>
        <row r="435">
          <cell r="B435" t="str">
            <v>F4J-987</v>
          </cell>
          <cell r="C435" t="str">
            <v>4-078</v>
          </cell>
          <cell r="D435" t="str">
            <v>SERVOSA</v>
          </cell>
          <cell r="E435">
            <v>2014</v>
          </cell>
          <cell r="F435" t="str">
            <v>RMB SATECI</v>
          </cell>
          <cell r="G435" t="str">
            <v>HALF ROUND AR</v>
          </cell>
          <cell r="H435">
            <v>847</v>
          </cell>
          <cell r="I435" t="str">
            <v>PM_15M_SEMI</v>
          </cell>
          <cell r="J435" t="str">
            <v>SEMIREMOLQUE</v>
          </cell>
          <cell r="K435" t="str">
            <v>B. PILLONES</v>
          </cell>
          <cell r="L435" t="str">
            <v>AREQUIPA</v>
          </cell>
        </row>
        <row r="436">
          <cell r="B436" t="str">
            <v>F4J-993</v>
          </cell>
          <cell r="C436" t="str">
            <v>4-079</v>
          </cell>
          <cell r="D436" t="str">
            <v>SERVOSA</v>
          </cell>
          <cell r="H436">
            <v>703</v>
          </cell>
          <cell r="I436" t="str">
            <v>PM_15M_SEMI</v>
          </cell>
          <cell r="J436" t="str">
            <v>SEMIREMOLQUE</v>
          </cell>
          <cell r="K436" t="str">
            <v>A. CONCENTRADO</v>
          </cell>
          <cell r="L436" t="str">
            <v>AREQUIPA</v>
          </cell>
        </row>
        <row r="437">
          <cell r="B437" t="str">
            <v>F5O-999</v>
          </cell>
          <cell r="C437" t="str">
            <v>4-080</v>
          </cell>
          <cell r="D437" t="str">
            <v>SERVOSA</v>
          </cell>
          <cell r="H437">
            <v>702</v>
          </cell>
          <cell r="I437" t="str">
            <v>PM_15M_SEMI</v>
          </cell>
          <cell r="J437" t="str">
            <v>SEMIREMOLQUE</v>
          </cell>
          <cell r="K437" t="str">
            <v>A. CONCENTRADO</v>
          </cell>
          <cell r="L437" t="str">
            <v>AREQUIPA</v>
          </cell>
        </row>
        <row r="438">
          <cell r="B438" t="str">
            <v>F6F-983</v>
          </cell>
          <cell r="C438" t="str">
            <v>4-081</v>
          </cell>
          <cell r="D438" t="str">
            <v>SERVOSA</v>
          </cell>
          <cell r="E438">
            <v>2015</v>
          </cell>
          <cell r="F438" t="str">
            <v>ALYER</v>
          </cell>
          <cell r="G438" t="str">
            <v>ACS</v>
          </cell>
          <cell r="H438">
            <v>853</v>
          </cell>
          <cell r="I438" t="str">
            <v>PM_15M_SEMI</v>
          </cell>
          <cell r="J438" t="str">
            <v>SEMIREMOLQUE</v>
          </cell>
          <cell r="K438" t="str">
            <v>C. CONCENTRADO</v>
          </cell>
          <cell r="L438" t="str">
            <v>AREQUIPA</v>
          </cell>
        </row>
        <row r="439">
          <cell r="B439" t="str">
            <v>F6F-989</v>
          </cell>
          <cell r="C439" t="str">
            <v>4-082</v>
          </cell>
          <cell r="D439" t="str">
            <v>SERVOSA</v>
          </cell>
          <cell r="E439">
            <v>2015</v>
          </cell>
          <cell r="F439" t="str">
            <v>ALYER</v>
          </cell>
          <cell r="G439" t="str">
            <v>ACS</v>
          </cell>
          <cell r="I439" t="str">
            <v>PM_15M_SEMI</v>
          </cell>
          <cell r="J439" t="str">
            <v>SEMIREMOLQUE</v>
          </cell>
          <cell r="L439" t="str">
            <v>AREQUIPA</v>
          </cell>
        </row>
        <row r="440">
          <cell r="B440" t="str">
            <v>F6J-978</v>
          </cell>
          <cell r="C440" t="str">
            <v>4-083</v>
          </cell>
          <cell r="D440" t="str">
            <v>SERVOSA</v>
          </cell>
          <cell r="E440">
            <v>2015</v>
          </cell>
          <cell r="F440" t="str">
            <v>ALYER</v>
          </cell>
          <cell r="G440" t="str">
            <v>ACS</v>
          </cell>
          <cell r="H440">
            <v>829</v>
          </cell>
          <cell r="I440" t="str">
            <v>PM_15M_SEMI</v>
          </cell>
          <cell r="J440" t="str">
            <v>SEMIREMOLQUE</v>
          </cell>
          <cell r="K440" t="str">
            <v>C. CONCENTRADO</v>
          </cell>
          <cell r="L440" t="str">
            <v>AREQUIPA</v>
          </cell>
        </row>
        <row r="441">
          <cell r="B441" t="str">
            <v>F6K-980</v>
          </cell>
          <cell r="C441" t="str">
            <v>4-084</v>
          </cell>
          <cell r="D441" t="str">
            <v>SERVOSA</v>
          </cell>
          <cell r="E441">
            <v>2015</v>
          </cell>
          <cell r="F441" t="str">
            <v>ALYER</v>
          </cell>
          <cell r="G441" t="str">
            <v>ACS</v>
          </cell>
          <cell r="H441">
            <v>858</v>
          </cell>
          <cell r="I441" t="str">
            <v>PM_15M_SEMI</v>
          </cell>
          <cell r="J441" t="str">
            <v>SEMIREMOLQUE</v>
          </cell>
          <cell r="K441" t="str">
            <v>C. CONCENTRADO</v>
          </cell>
          <cell r="L441" t="str">
            <v>AREQUIPA</v>
          </cell>
        </row>
        <row r="442">
          <cell r="B442" t="str">
            <v>F6M-986</v>
          </cell>
          <cell r="C442" t="str">
            <v>4-085</v>
          </cell>
          <cell r="D442" t="str">
            <v>SERVOSA</v>
          </cell>
          <cell r="E442">
            <v>2015</v>
          </cell>
          <cell r="F442" t="str">
            <v>ALYER</v>
          </cell>
          <cell r="G442" t="str">
            <v>ACS</v>
          </cell>
          <cell r="H442">
            <v>857</v>
          </cell>
          <cell r="I442" t="str">
            <v>PM_15M_SEMI</v>
          </cell>
          <cell r="J442" t="str">
            <v>SEMIREMOLQUE</v>
          </cell>
          <cell r="K442" t="str">
            <v>C. CONCENTRADO</v>
          </cell>
          <cell r="L442" t="str">
            <v>AREQUIPA</v>
          </cell>
        </row>
        <row r="443">
          <cell r="B443" t="str">
            <v>F6M-987</v>
          </cell>
          <cell r="C443" t="str">
            <v>4-086</v>
          </cell>
          <cell r="D443" t="str">
            <v>SERVOSA</v>
          </cell>
          <cell r="E443">
            <v>2014</v>
          </cell>
          <cell r="F443" t="str">
            <v>RMB SATECI</v>
          </cell>
          <cell r="G443" t="str">
            <v>HALF ROUND AR</v>
          </cell>
          <cell r="I443" t="str">
            <v>PM_15M_SEMI</v>
          </cell>
          <cell r="J443" t="str">
            <v>SEMIREMOLQUE</v>
          </cell>
          <cell r="L443" t="str">
            <v>AREQUIPA</v>
          </cell>
        </row>
        <row r="444">
          <cell r="B444" t="str">
            <v>F9A-976</v>
          </cell>
          <cell r="C444" t="str">
            <v>4-087</v>
          </cell>
          <cell r="D444" t="str">
            <v>SERVOSA</v>
          </cell>
          <cell r="E444">
            <v>2014</v>
          </cell>
          <cell r="F444" t="str">
            <v>RMB SATECI</v>
          </cell>
          <cell r="G444" t="str">
            <v>HALF ROUND AR</v>
          </cell>
          <cell r="I444" t="str">
            <v>PM_15M_SEMI</v>
          </cell>
          <cell r="J444" t="str">
            <v>SEMIREMOLQUE</v>
          </cell>
          <cell r="L444" t="str">
            <v>AREQUIPA</v>
          </cell>
        </row>
        <row r="445">
          <cell r="B445" t="str">
            <v>F1L-977</v>
          </cell>
          <cell r="C445" t="str">
            <v>4-088</v>
          </cell>
          <cell r="D445" t="str">
            <v>SERVOSA</v>
          </cell>
          <cell r="E445">
            <v>2014</v>
          </cell>
          <cell r="F445" t="str">
            <v>RMB SATECI</v>
          </cell>
          <cell r="G445" t="str">
            <v>HALF ROUND AR</v>
          </cell>
          <cell r="I445" t="str">
            <v>PM_15M_SEMI</v>
          </cell>
          <cell r="J445" t="str">
            <v>SEMIREMOLQUE</v>
          </cell>
          <cell r="L445" t="str">
            <v>AREQUIPA</v>
          </cell>
        </row>
        <row r="446">
          <cell r="B446" t="str">
            <v>F4J-989</v>
          </cell>
          <cell r="C446" t="str">
            <v>4-089</v>
          </cell>
          <cell r="D446" t="str">
            <v>SERVOSA</v>
          </cell>
          <cell r="E446">
            <v>2014</v>
          </cell>
          <cell r="F446" t="str">
            <v>RMB SATECI</v>
          </cell>
          <cell r="G446" t="str">
            <v>HALF ROUND AR</v>
          </cell>
          <cell r="H446">
            <v>837</v>
          </cell>
          <cell r="I446" t="str">
            <v>PM_15M_SEMI</v>
          </cell>
          <cell r="J446" t="str">
            <v>SEMIREMOLQUE</v>
          </cell>
          <cell r="K446" t="str">
            <v>C. CONCENTRADO</v>
          </cell>
          <cell r="L446" t="str">
            <v>AREQUIPA</v>
          </cell>
        </row>
        <row r="447">
          <cell r="B447" t="str">
            <v>F5P-970</v>
          </cell>
          <cell r="C447" t="str">
            <v>4-090</v>
          </cell>
          <cell r="D447" t="str">
            <v>SERVOSA</v>
          </cell>
          <cell r="E447">
            <v>2014</v>
          </cell>
          <cell r="F447" t="str">
            <v>RMB SATECI</v>
          </cell>
          <cell r="G447" t="str">
            <v>HALF ROUND AR</v>
          </cell>
          <cell r="H447">
            <v>846</v>
          </cell>
          <cell r="I447" t="str">
            <v>PM_15M_SEMI</v>
          </cell>
          <cell r="J447" t="str">
            <v>SEMIREMOLQUE</v>
          </cell>
          <cell r="K447" t="str">
            <v>B. PILLONES</v>
          </cell>
          <cell r="L447" t="str">
            <v>AREQUIPA</v>
          </cell>
        </row>
        <row r="448">
          <cell r="B448" t="str">
            <v>F6E-993</v>
          </cell>
          <cell r="C448" t="str">
            <v>4-091</v>
          </cell>
          <cell r="D448" t="str">
            <v>SERVOSA</v>
          </cell>
          <cell r="E448">
            <v>2015</v>
          </cell>
          <cell r="F448" t="str">
            <v>ALYER</v>
          </cell>
          <cell r="G448" t="str">
            <v>ACS</v>
          </cell>
          <cell r="I448" t="str">
            <v>PM_15M_SEMI</v>
          </cell>
          <cell r="J448" t="str">
            <v>SEMIREMOLQUE</v>
          </cell>
          <cell r="L448" t="str">
            <v>AREQUIPA</v>
          </cell>
        </row>
        <row r="449">
          <cell r="B449" t="str">
            <v>F6E-994</v>
          </cell>
          <cell r="C449" t="str">
            <v>4-092</v>
          </cell>
          <cell r="D449" t="str">
            <v>SERVOSA</v>
          </cell>
          <cell r="E449">
            <v>2015</v>
          </cell>
          <cell r="F449" t="str">
            <v>ALYER</v>
          </cell>
          <cell r="G449" t="str">
            <v>ACS</v>
          </cell>
          <cell r="I449" t="str">
            <v>PM_15M_SEMI</v>
          </cell>
          <cell r="J449" t="str">
            <v>SEMIREMOLQUE</v>
          </cell>
          <cell r="L449" t="str">
            <v>AREQUIPA</v>
          </cell>
        </row>
        <row r="450">
          <cell r="B450" t="str">
            <v>F6E-995</v>
          </cell>
          <cell r="C450" t="str">
            <v>4-093</v>
          </cell>
          <cell r="D450" t="str">
            <v>SERVOSA</v>
          </cell>
          <cell r="E450">
            <v>2015</v>
          </cell>
          <cell r="F450" t="str">
            <v>ALYER</v>
          </cell>
          <cell r="G450" t="str">
            <v>ACS</v>
          </cell>
          <cell r="I450" t="str">
            <v>PM_15M_SEMI</v>
          </cell>
          <cell r="J450" t="str">
            <v>SEMIREMOLQUE</v>
          </cell>
          <cell r="L450" t="str">
            <v>AREQUIPA</v>
          </cell>
        </row>
        <row r="451">
          <cell r="B451" t="str">
            <v>F6F-980</v>
          </cell>
          <cell r="C451" t="str">
            <v>4-094</v>
          </cell>
          <cell r="D451" t="str">
            <v>SERVOSA</v>
          </cell>
          <cell r="E451">
            <v>2015</v>
          </cell>
          <cell r="F451" t="str">
            <v>ALYER</v>
          </cell>
          <cell r="G451" t="str">
            <v>ACS</v>
          </cell>
          <cell r="H451">
            <v>860</v>
          </cell>
          <cell r="I451" t="str">
            <v>PM_15M_SEMI</v>
          </cell>
          <cell r="J451" t="str">
            <v>SEMIREMOLQUE</v>
          </cell>
          <cell r="K451" t="str">
            <v>C. CONCENTRADO</v>
          </cell>
          <cell r="L451" t="str">
            <v>AREQUIPA</v>
          </cell>
        </row>
        <row r="452">
          <cell r="B452" t="str">
            <v>F6J-977</v>
          </cell>
          <cell r="C452" t="str">
            <v>4-095</v>
          </cell>
          <cell r="D452" t="str">
            <v>SERVOSA</v>
          </cell>
          <cell r="E452">
            <v>2015</v>
          </cell>
          <cell r="F452" t="str">
            <v>ALYER</v>
          </cell>
          <cell r="G452" t="str">
            <v>ACS</v>
          </cell>
          <cell r="I452" t="str">
            <v>PM_15M_SEMI</v>
          </cell>
          <cell r="J452" t="str">
            <v>SEMIREMOLQUE</v>
          </cell>
          <cell r="L452" t="str">
            <v>AREQUIPA</v>
          </cell>
        </row>
        <row r="453">
          <cell r="B453" t="str">
            <v>F6K-979</v>
          </cell>
          <cell r="C453" t="str">
            <v>4-096</v>
          </cell>
          <cell r="D453" t="str">
            <v>SERVOSA</v>
          </cell>
          <cell r="E453">
            <v>2015</v>
          </cell>
          <cell r="F453" t="str">
            <v>ALYER</v>
          </cell>
          <cell r="G453" t="str">
            <v>ACS</v>
          </cell>
          <cell r="H453">
            <v>832</v>
          </cell>
          <cell r="I453" t="str">
            <v>PM_15M_SEMI</v>
          </cell>
          <cell r="J453" t="str">
            <v>SEMIREMOLQUE</v>
          </cell>
          <cell r="K453" t="str">
            <v>C. CONCENTRADO</v>
          </cell>
          <cell r="L453" t="str">
            <v>AREQUIPA</v>
          </cell>
        </row>
        <row r="454">
          <cell r="B454" t="str">
            <v>F6N-983</v>
          </cell>
          <cell r="C454" t="str">
            <v>4-097</v>
          </cell>
          <cell r="D454" t="str">
            <v>SERVOSA</v>
          </cell>
          <cell r="E454">
            <v>2015</v>
          </cell>
          <cell r="F454" t="str">
            <v>ALYER</v>
          </cell>
          <cell r="G454" t="str">
            <v>ACS</v>
          </cell>
          <cell r="H454">
            <v>859</v>
          </cell>
          <cell r="I454" t="str">
            <v>PM_15M_SEMI</v>
          </cell>
          <cell r="J454" t="str">
            <v>SEMIREMOLQUE</v>
          </cell>
          <cell r="K454" t="str">
            <v>C. CONCENTRADO</v>
          </cell>
          <cell r="L454" t="str">
            <v>AREQUIPA</v>
          </cell>
        </row>
        <row r="455">
          <cell r="B455" t="str">
            <v>F9A-977</v>
          </cell>
          <cell r="C455" t="str">
            <v>4-098</v>
          </cell>
          <cell r="D455" t="str">
            <v>SERVOSA</v>
          </cell>
          <cell r="E455">
            <v>2014</v>
          </cell>
          <cell r="F455" t="str">
            <v>RMB SATECI</v>
          </cell>
          <cell r="G455" t="str">
            <v>HALF ROUND AR</v>
          </cell>
          <cell r="H455">
            <v>855</v>
          </cell>
          <cell r="I455" t="str">
            <v>PM_15M_SEMI</v>
          </cell>
          <cell r="J455" t="str">
            <v>SEMIREMOLQUE</v>
          </cell>
          <cell r="L455" t="str">
            <v>AREQUIPA</v>
          </cell>
        </row>
        <row r="456">
          <cell r="B456" t="str">
            <v>F9A-978</v>
          </cell>
          <cell r="C456" t="str">
            <v>4-099</v>
          </cell>
          <cell r="D456" t="str">
            <v>SERVOSA</v>
          </cell>
          <cell r="E456">
            <v>2014</v>
          </cell>
          <cell r="F456" t="str">
            <v>RMB SATECI</v>
          </cell>
          <cell r="G456" t="str">
            <v>HALF ROUND AR</v>
          </cell>
          <cell r="H456">
            <v>851</v>
          </cell>
          <cell r="I456" t="str">
            <v>PM_15M_SEMI</v>
          </cell>
          <cell r="J456" t="str">
            <v>SEMIREMOLQUE</v>
          </cell>
          <cell r="K456" t="str">
            <v>B. PILLONES</v>
          </cell>
          <cell r="L456" t="str">
            <v>AREQUIPA</v>
          </cell>
        </row>
        <row r="457">
          <cell r="B457" t="str">
            <v>C3R-993</v>
          </cell>
          <cell r="C457" t="str">
            <v>4-100</v>
          </cell>
          <cell r="D457" t="str">
            <v>SERVOSA</v>
          </cell>
          <cell r="I457" t="str">
            <v>PM_15M_SEMI</v>
          </cell>
          <cell r="J457" t="str">
            <v>SEMIREMOLQUE</v>
          </cell>
          <cell r="L457" t="str">
            <v>AREQUIPA</v>
          </cell>
        </row>
        <row r="458">
          <cell r="B458" t="str">
            <v>F6D-995</v>
          </cell>
          <cell r="C458" t="str">
            <v>4-101</v>
          </cell>
          <cell r="D458" t="str">
            <v>SERVOSA</v>
          </cell>
          <cell r="H458">
            <v>2001</v>
          </cell>
          <cell r="I458" t="str">
            <v>PM_15M_SEMI</v>
          </cell>
          <cell r="J458" t="str">
            <v>SEMIREMOLQUE</v>
          </cell>
          <cell r="K458" t="str">
            <v>C. CONCENTRADO</v>
          </cell>
          <cell r="L458" t="str">
            <v>AREQUIPA</v>
          </cell>
        </row>
        <row r="459">
          <cell r="B459" t="str">
            <v>F6E-970</v>
          </cell>
          <cell r="C459" t="str">
            <v>4-102</v>
          </cell>
          <cell r="D459" t="str">
            <v>SERVOSA</v>
          </cell>
          <cell r="H459">
            <v>2002</v>
          </cell>
          <cell r="I459" t="str">
            <v>PM_15M_SEMI</v>
          </cell>
          <cell r="J459" t="str">
            <v>SEMIREMOLQUE</v>
          </cell>
          <cell r="K459" t="str">
            <v>C. CONCENTRADO</v>
          </cell>
          <cell r="L459" t="str">
            <v>AREQUIPA</v>
          </cell>
        </row>
        <row r="460">
          <cell r="B460" t="str">
            <v>F6D-999</v>
          </cell>
          <cell r="C460" t="str">
            <v>4-103</v>
          </cell>
          <cell r="D460" t="str">
            <v>SERVOSA</v>
          </cell>
          <cell r="H460">
            <v>2003</v>
          </cell>
          <cell r="I460" t="str">
            <v>PM_15M_SEMI</v>
          </cell>
          <cell r="J460" t="str">
            <v>SEMIREMOLQUE</v>
          </cell>
          <cell r="K460" t="str">
            <v>C. CONCENTRADO</v>
          </cell>
          <cell r="L460" t="str">
            <v>AREQUIPA</v>
          </cell>
        </row>
        <row r="461">
          <cell r="B461" t="str">
            <v>F6D-996</v>
          </cell>
          <cell r="C461" t="str">
            <v>4-104</v>
          </cell>
          <cell r="D461" t="str">
            <v>SERVOSA</v>
          </cell>
          <cell r="H461">
            <v>2004</v>
          </cell>
          <cell r="I461" t="str">
            <v>PM_15M_SEMI</v>
          </cell>
          <cell r="J461" t="str">
            <v>SEMIREMOLQUE</v>
          </cell>
          <cell r="K461" t="str">
            <v>C. CONCENTRADO</v>
          </cell>
          <cell r="L461" t="str">
            <v>AREQUIPA</v>
          </cell>
        </row>
        <row r="462">
          <cell r="B462" t="str">
            <v>F6V-993</v>
          </cell>
          <cell r="C462" t="str">
            <v>4-105</v>
          </cell>
          <cell r="D462" t="str">
            <v>SERVOSA</v>
          </cell>
          <cell r="H462">
            <v>2005</v>
          </cell>
          <cell r="I462" t="str">
            <v>PM_15M_SEMI</v>
          </cell>
          <cell r="J462" t="str">
            <v>SEMIREMOLQUE</v>
          </cell>
          <cell r="K462" t="str">
            <v>C. CONCENTRADO</v>
          </cell>
          <cell r="L462" t="str">
            <v>AREQUIPA</v>
          </cell>
        </row>
        <row r="463">
          <cell r="C463" t="str">
            <v>4-106</v>
          </cell>
          <cell r="D463" t="str">
            <v>SERVOSA</v>
          </cell>
          <cell r="K463" t="str">
            <v>C. CONCENTRADO</v>
          </cell>
          <cell r="L463" t="str">
            <v>AREQUIPA</v>
          </cell>
        </row>
        <row r="464">
          <cell r="C464" t="str">
            <v>4-107</v>
          </cell>
          <cell r="D464" t="str">
            <v>SERVOSA</v>
          </cell>
          <cell r="K464" t="str">
            <v>C. CONCENTRADO</v>
          </cell>
          <cell r="L464" t="str">
            <v>AREQUIPA</v>
          </cell>
        </row>
        <row r="465">
          <cell r="C465" t="str">
            <v>4-108</v>
          </cell>
          <cell r="D465" t="str">
            <v>SERVOSA</v>
          </cell>
          <cell r="K465" t="str">
            <v>C. CONCENTRADO</v>
          </cell>
          <cell r="L465" t="str">
            <v>AREQUIPA</v>
          </cell>
        </row>
        <row r="466">
          <cell r="C466" t="str">
            <v>4-109</v>
          </cell>
          <cell r="D466" t="str">
            <v>SERVOSA</v>
          </cell>
          <cell r="K466" t="str">
            <v>C. CONCENTRADO</v>
          </cell>
          <cell r="L466" t="str">
            <v>AREQUIPA</v>
          </cell>
        </row>
        <row r="467">
          <cell r="C467" t="str">
            <v>4-110</v>
          </cell>
          <cell r="D467" t="str">
            <v>SERVOSA</v>
          </cell>
          <cell r="K467" t="str">
            <v>C. CONCENTRADO</v>
          </cell>
          <cell r="L467" t="str">
            <v>AREQUIPA</v>
          </cell>
        </row>
        <row r="468">
          <cell r="B468" t="str">
            <v>AAT-985</v>
          </cell>
          <cell r="C468" t="str">
            <v>5-001</v>
          </cell>
          <cell r="D468" t="str">
            <v>SERVOSA</v>
          </cell>
          <cell r="F468" t="str">
            <v>ALCANTARA</v>
          </cell>
          <cell r="G468" t="str">
            <v>ACS</v>
          </cell>
          <cell r="H468">
            <v>102</v>
          </cell>
          <cell r="I468" t="str">
            <v>PM_15M_SEMI</v>
          </cell>
          <cell r="J468" t="str">
            <v>SEMIREMOLQUE</v>
          </cell>
          <cell r="K468" t="str">
            <v>CV COMBUSTIBLE</v>
          </cell>
          <cell r="L468" t="str">
            <v>AREQUIPA</v>
          </cell>
        </row>
        <row r="469">
          <cell r="B469" t="str">
            <v>AAU-997</v>
          </cell>
          <cell r="C469" t="str">
            <v>5-002</v>
          </cell>
          <cell r="D469" t="str">
            <v>SERVOSA</v>
          </cell>
          <cell r="F469" t="str">
            <v>ALCANTARA</v>
          </cell>
          <cell r="G469" t="str">
            <v>ACS</v>
          </cell>
          <cell r="H469">
            <v>106</v>
          </cell>
          <cell r="I469" t="str">
            <v>PM_15M_SEMI</v>
          </cell>
          <cell r="J469" t="str">
            <v>SEMIREMOLQUE</v>
          </cell>
          <cell r="K469" t="str">
            <v>CV COMBUSTIBLE</v>
          </cell>
          <cell r="L469" t="str">
            <v>AREQUIPA</v>
          </cell>
        </row>
        <row r="470">
          <cell r="B470" t="str">
            <v>AAW-977</v>
          </cell>
          <cell r="C470" t="str">
            <v>5-003</v>
          </cell>
          <cell r="D470" t="str">
            <v>SERVOSA</v>
          </cell>
          <cell r="F470" t="str">
            <v>ALCANTARA</v>
          </cell>
          <cell r="G470" t="str">
            <v>ACS</v>
          </cell>
          <cell r="H470">
            <v>105</v>
          </cell>
          <cell r="I470" t="str">
            <v>PM_15M_SEMI</v>
          </cell>
          <cell r="J470" t="str">
            <v>SEMIREMOLQUE</v>
          </cell>
          <cell r="K470" t="str">
            <v>CV COMBUSTIBLE</v>
          </cell>
          <cell r="L470" t="str">
            <v>AREQUIPA</v>
          </cell>
        </row>
        <row r="471">
          <cell r="B471" t="str">
            <v>AAW-978</v>
          </cell>
          <cell r="C471" t="str">
            <v>5-004</v>
          </cell>
          <cell r="D471" t="str">
            <v>SERVOSA</v>
          </cell>
          <cell r="F471" t="str">
            <v>ALCANTARA</v>
          </cell>
          <cell r="G471" t="str">
            <v>ACS</v>
          </cell>
          <cell r="H471">
            <v>104</v>
          </cell>
          <cell r="I471" t="str">
            <v>PM_15M_SEMI</v>
          </cell>
          <cell r="J471" t="str">
            <v>SEMIREMOLQUE</v>
          </cell>
          <cell r="K471" t="str">
            <v>CV COMBUSTIBLE</v>
          </cell>
          <cell r="L471" t="str">
            <v>AREQUIPA</v>
          </cell>
        </row>
        <row r="472">
          <cell r="B472" t="str">
            <v>AAX-995</v>
          </cell>
          <cell r="C472" t="str">
            <v>5-005</v>
          </cell>
          <cell r="D472" t="str">
            <v>SERVOSA</v>
          </cell>
          <cell r="F472" t="str">
            <v>ALCANTARA</v>
          </cell>
          <cell r="G472" t="str">
            <v>ACS</v>
          </cell>
          <cell r="H472">
            <v>103</v>
          </cell>
          <cell r="I472" t="str">
            <v>PM_15M_SEMI</v>
          </cell>
          <cell r="J472" t="str">
            <v>SEMIREMOLQUE</v>
          </cell>
          <cell r="K472" t="str">
            <v>CV COMBUSTIBLE</v>
          </cell>
          <cell r="L472" t="str">
            <v>AREQUIPA</v>
          </cell>
        </row>
        <row r="473">
          <cell r="B473" t="str">
            <v>AAZ-973</v>
          </cell>
          <cell r="C473" t="str">
            <v>5-006</v>
          </cell>
          <cell r="D473" t="str">
            <v>SERVOSA</v>
          </cell>
          <cell r="F473" t="str">
            <v>ALCANTARA</v>
          </cell>
          <cell r="G473" t="str">
            <v>ACS</v>
          </cell>
          <cell r="H473">
            <v>108</v>
          </cell>
          <cell r="I473" t="str">
            <v>PM_15M_SEMI</v>
          </cell>
          <cell r="J473" t="str">
            <v>SEMIREMOLQUE</v>
          </cell>
          <cell r="K473" t="str">
            <v>CV COMBUSTIBLE</v>
          </cell>
          <cell r="L473" t="str">
            <v>AREQUIPA</v>
          </cell>
        </row>
        <row r="474">
          <cell r="B474" t="str">
            <v>ABB-976</v>
          </cell>
          <cell r="C474" t="str">
            <v>5-007</v>
          </cell>
          <cell r="D474" t="str">
            <v>SERVOSA</v>
          </cell>
          <cell r="F474" t="str">
            <v>ALCANTARA</v>
          </cell>
          <cell r="G474" t="str">
            <v>ACS</v>
          </cell>
          <cell r="H474">
            <v>107</v>
          </cell>
          <cell r="I474" t="str">
            <v>PM_15M_SEMI</v>
          </cell>
          <cell r="J474" t="str">
            <v>SEMIREMOLQUE</v>
          </cell>
          <cell r="K474" t="str">
            <v>CV COMBUSTIBLE</v>
          </cell>
          <cell r="L474" t="str">
            <v>AREQUIPA</v>
          </cell>
        </row>
        <row r="475">
          <cell r="B475" t="str">
            <v>B7C-976</v>
          </cell>
          <cell r="C475" t="str">
            <v>5-008</v>
          </cell>
          <cell r="D475" t="str">
            <v>SERVOSA</v>
          </cell>
          <cell r="E475">
            <v>2011</v>
          </cell>
          <cell r="F475" t="str">
            <v>SERMET</v>
          </cell>
          <cell r="G475" t="str">
            <v>SRC</v>
          </cell>
          <cell r="H475">
            <v>1</v>
          </cell>
          <cell r="I475" t="str">
            <v>PM_15M_SEMI</v>
          </cell>
          <cell r="J475" t="str">
            <v>SEMIREMOLQUE</v>
          </cell>
          <cell r="K475" t="str">
            <v>LB COMBUSTIBLE</v>
          </cell>
          <cell r="L475" t="str">
            <v>AREQUIPA</v>
          </cell>
        </row>
        <row r="476">
          <cell r="B476" t="str">
            <v>B7C-978</v>
          </cell>
          <cell r="C476" t="str">
            <v>5-009</v>
          </cell>
          <cell r="D476" t="str">
            <v>SERVOSA</v>
          </cell>
          <cell r="E476">
            <v>2011</v>
          </cell>
          <cell r="F476" t="str">
            <v>SERMET</v>
          </cell>
          <cell r="G476" t="str">
            <v>SRC</v>
          </cell>
          <cell r="H476">
            <v>2</v>
          </cell>
          <cell r="I476" t="str">
            <v>PM_15M_SEMI</v>
          </cell>
          <cell r="J476" t="str">
            <v>SEMIREMOLQUE</v>
          </cell>
          <cell r="K476" t="str">
            <v>LB COMBUSTIBLE</v>
          </cell>
          <cell r="L476" t="str">
            <v>AREQUIPA</v>
          </cell>
        </row>
        <row r="477">
          <cell r="B477" t="str">
            <v>B8H-989</v>
          </cell>
          <cell r="C477" t="str">
            <v>5-010</v>
          </cell>
          <cell r="D477" t="str">
            <v>SERVOSA</v>
          </cell>
          <cell r="I477" t="str">
            <v>PM_15M_SEMI</v>
          </cell>
          <cell r="J477" t="str">
            <v>SEMIREMOLQUE</v>
          </cell>
          <cell r="K477" t="str">
            <v>A. COMBUSTIBLE</v>
          </cell>
          <cell r="L477" t="str">
            <v>AREQUIPA</v>
          </cell>
        </row>
        <row r="478">
          <cell r="B478" t="str">
            <v>B8H-990</v>
          </cell>
          <cell r="C478" t="str">
            <v>5-011</v>
          </cell>
          <cell r="D478" t="str">
            <v>SERVOSA</v>
          </cell>
          <cell r="I478" t="str">
            <v>PM_15M_SEMI</v>
          </cell>
          <cell r="J478" t="str">
            <v>SEMIREMOLQUE</v>
          </cell>
          <cell r="K478" t="str">
            <v>A. COMBUSTIBLE</v>
          </cell>
          <cell r="L478" t="str">
            <v>AREQUIPA</v>
          </cell>
        </row>
        <row r="479">
          <cell r="B479" t="str">
            <v>B8M-990</v>
          </cell>
          <cell r="C479" t="str">
            <v>5-012</v>
          </cell>
          <cell r="D479" t="str">
            <v>SERVOSA</v>
          </cell>
          <cell r="E479">
            <v>2012</v>
          </cell>
          <cell r="F479" t="str">
            <v xml:space="preserve">LAM </v>
          </cell>
          <cell r="G479" t="str">
            <v>LAM-SRC-03</v>
          </cell>
          <cell r="H479">
            <v>3</v>
          </cell>
          <cell r="I479" t="str">
            <v>PM_15M_SEMI</v>
          </cell>
          <cell r="J479" t="str">
            <v>SEMIREMOLQUE</v>
          </cell>
          <cell r="K479" t="str">
            <v>LB COMBUSTIBLE</v>
          </cell>
          <cell r="L479" t="str">
            <v>AREQUIPA</v>
          </cell>
        </row>
        <row r="480">
          <cell r="B480" t="str">
            <v>B8M-991</v>
          </cell>
          <cell r="C480" t="str">
            <v>5-013</v>
          </cell>
          <cell r="D480" t="str">
            <v>SERVOSA</v>
          </cell>
          <cell r="E480">
            <v>2012</v>
          </cell>
          <cell r="F480" t="str">
            <v xml:space="preserve">LAM </v>
          </cell>
          <cell r="G480" t="str">
            <v>LAM-SRC-03</v>
          </cell>
          <cell r="H480">
            <v>4</v>
          </cell>
          <cell r="I480" t="str">
            <v>PM_15M_SEMI</v>
          </cell>
          <cell r="J480" t="str">
            <v>SEMIREMOLQUE</v>
          </cell>
          <cell r="K480" t="str">
            <v>LB COMBUSTIBLE</v>
          </cell>
          <cell r="L480" t="str">
            <v>AREQUIPA</v>
          </cell>
        </row>
        <row r="481">
          <cell r="B481" t="str">
            <v>B8M-994</v>
          </cell>
          <cell r="C481" t="str">
            <v>5-014</v>
          </cell>
          <cell r="D481" t="str">
            <v>SERVOSA</v>
          </cell>
          <cell r="F481" t="str">
            <v>ALCANTARA</v>
          </cell>
          <cell r="G481" t="str">
            <v>ACS</v>
          </cell>
          <cell r="H481">
            <v>109</v>
          </cell>
          <cell r="I481" t="str">
            <v>PM_15M_SEMI</v>
          </cell>
          <cell r="J481" t="str">
            <v>SEMIREMOLQUE</v>
          </cell>
          <cell r="K481" t="str">
            <v>CV COMBUSTIBLE</v>
          </cell>
          <cell r="L481" t="str">
            <v>AREQUIPA</v>
          </cell>
        </row>
        <row r="482">
          <cell r="B482" t="str">
            <v>B8M-996</v>
          </cell>
          <cell r="C482" t="str">
            <v>5-015</v>
          </cell>
          <cell r="D482" t="str">
            <v>SERVOSA</v>
          </cell>
          <cell r="E482">
            <v>2012</v>
          </cell>
          <cell r="F482" t="str">
            <v xml:space="preserve">LAM </v>
          </cell>
          <cell r="G482" t="str">
            <v>LAM-SRC-03</v>
          </cell>
          <cell r="H482">
            <v>5</v>
          </cell>
          <cell r="I482" t="str">
            <v>PM_15M_SEMI</v>
          </cell>
          <cell r="J482" t="str">
            <v>SEMIREMOLQUE</v>
          </cell>
          <cell r="K482" t="str">
            <v>LB COMBUSTIBLE</v>
          </cell>
          <cell r="L482" t="str">
            <v>AREQUIPA</v>
          </cell>
        </row>
        <row r="483">
          <cell r="B483" t="str">
            <v>C2L-985</v>
          </cell>
          <cell r="C483" t="str">
            <v>5-016</v>
          </cell>
          <cell r="D483" t="str">
            <v>SERVOSA</v>
          </cell>
          <cell r="E483">
            <v>2012</v>
          </cell>
          <cell r="F483" t="str">
            <v>MELGA</v>
          </cell>
          <cell r="G483" t="str">
            <v>NACIONAL STANDART</v>
          </cell>
          <cell r="H483">
            <v>6</v>
          </cell>
          <cell r="I483" t="str">
            <v>PM_15M_SEMI</v>
          </cell>
          <cell r="J483" t="str">
            <v>SEMIREMOLQUE</v>
          </cell>
          <cell r="K483" t="str">
            <v>LB COMBUSTIBLE</v>
          </cell>
          <cell r="L483" t="str">
            <v>AREQUIPA</v>
          </cell>
        </row>
        <row r="484">
          <cell r="B484" t="str">
            <v>C2L-986</v>
          </cell>
          <cell r="C484" t="str">
            <v>5-017</v>
          </cell>
          <cell r="D484" t="str">
            <v>SERVOSA</v>
          </cell>
          <cell r="E484">
            <v>2012</v>
          </cell>
          <cell r="F484" t="str">
            <v>MELGA</v>
          </cell>
          <cell r="G484" t="str">
            <v>NACIONAL STANDART</v>
          </cell>
          <cell r="H484">
            <v>7</v>
          </cell>
          <cell r="I484" t="str">
            <v>PM_15M_SEMI</v>
          </cell>
          <cell r="J484" t="str">
            <v>SEMIREMOLQUE</v>
          </cell>
          <cell r="K484" t="str">
            <v>LB COMBUSTIBLE</v>
          </cell>
          <cell r="L484" t="str">
            <v>AREQUIPA</v>
          </cell>
        </row>
        <row r="485">
          <cell r="B485" t="str">
            <v>C2L-987</v>
          </cell>
          <cell r="C485" t="str">
            <v>5-018</v>
          </cell>
          <cell r="D485" t="str">
            <v>SERVOSA</v>
          </cell>
          <cell r="E485">
            <v>2012</v>
          </cell>
          <cell r="F485" t="str">
            <v>MELGA</v>
          </cell>
          <cell r="G485" t="str">
            <v>NACIONAL STANDART</v>
          </cell>
          <cell r="H485">
            <v>8</v>
          </cell>
          <cell r="I485" t="str">
            <v>PM_15M_SEMI</v>
          </cell>
          <cell r="J485" t="str">
            <v>SEMIREMOLQUE</v>
          </cell>
          <cell r="K485" t="str">
            <v>LB COMBUSTIBLE</v>
          </cell>
          <cell r="L485" t="str">
            <v>AREQUIPA</v>
          </cell>
        </row>
        <row r="486">
          <cell r="B486" t="str">
            <v>C2L-989</v>
          </cell>
          <cell r="C486" t="str">
            <v>5-019</v>
          </cell>
          <cell r="D486" t="str">
            <v>SERVOSA</v>
          </cell>
          <cell r="E486">
            <v>2012</v>
          </cell>
          <cell r="F486" t="str">
            <v>MELGA</v>
          </cell>
          <cell r="G486" t="str">
            <v>NACIONAL STANDART</v>
          </cell>
          <cell r="H486">
            <v>9</v>
          </cell>
          <cell r="I486" t="str">
            <v>PM_15M_SEMI</v>
          </cell>
          <cell r="J486" t="str">
            <v>SEMIREMOLQUE</v>
          </cell>
          <cell r="K486" t="str">
            <v>LB COMBUSTIBLE</v>
          </cell>
          <cell r="L486" t="str">
            <v>AREQUIPA</v>
          </cell>
        </row>
        <row r="487">
          <cell r="B487" t="str">
            <v>C2L-998</v>
          </cell>
          <cell r="C487" t="str">
            <v>5-020</v>
          </cell>
          <cell r="D487" t="str">
            <v>SERVOSA</v>
          </cell>
          <cell r="E487">
            <v>2012</v>
          </cell>
          <cell r="F487" t="str">
            <v>MELGA</v>
          </cell>
          <cell r="G487" t="str">
            <v>NACIONAL STANDART</v>
          </cell>
          <cell r="H487">
            <v>519</v>
          </cell>
          <cell r="I487" t="str">
            <v>PM_15M_SEMI</v>
          </cell>
          <cell r="J487" t="str">
            <v>SEMIREMOLQUE</v>
          </cell>
          <cell r="K487" t="str">
            <v>LB COMBUSTIBLE</v>
          </cell>
          <cell r="L487" t="str">
            <v>AREQUIPA</v>
          </cell>
        </row>
        <row r="488">
          <cell r="B488" t="str">
            <v>C2M-978</v>
          </cell>
          <cell r="C488" t="str">
            <v>5-021</v>
          </cell>
          <cell r="D488" t="str">
            <v>SERVOSA</v>
          </cell>
          <cell r="E488">
            <v>2012</v>
          </cell>
          <cell r="F488" t="str">
            <v>MELGA</v>
          </cell>
          <cell r="G488" t="str">
            <v>NACIONAL STANDART</v>
          </cell>
          <cell r="H488">
            <v>518</v>
          </cell>
          <cell r="I488" t="str">
            <v>PM_15M_SEMI</v>
          </cell>
          <cell r="J488" t="str">
            <v>SEMIREMOLQUE</v>
          </cell>
          <cell r="K488" t="str">
            <v>LB COMBUSTIBLE</v>
          </cell>
          <cell r="L488" t="str">
            <v>AREQUIPA</v>
          </cell>
        </row>
        <row r="489">
          <cell r="B489" t="str">
            <v>C2T-982</v>
          </cell>
          <cell r="C489" t="str">
            <v>5-022</v>
          </cell>
          <cell r="D489" t="str">
            <v>SERVOSA</v>
          </cell>
          <cell r="E489">
            <v>2012</v>
          </cell>
          <cell r="F489" t="str">
            <v>MELGA</v>
          </cell>
          <cell r="G489" t="str">
            <v>NACIONAL STANDART</v>
          </cell>
          <cell r="H489">
            <v>520</v>
          </cell>
          <cell r="I489" t="str">
            <v>PM_15M_SEMI</v>
          </cell>
          <cell r="J489" t="str">
            <v>SEMIREMOLQUE</v>
          </cell>
          <cell r="K489" t="str">
            <v>LB COMBUSTIBLE</v>
          </cell>
          <cell r="L489" t="str">
            <v>AREQUIPA</v>
          </cell>
        </row>
        <row r="490">
          <cell r="B490" t="str">
            <v>C2T-991</v>
          </cell>
          <cell r="C490" t="str">
            <v>5-023</v>
          </cell>
          <cell r="D490" t="str">
            <v>SERVOSA</v>
          </cell>
          <cell r="E490">
            <v>2012</v>
          </cell>
          <cell r="F490" t="str">
            <v>MELGA</v>
          </cell>
          <cell r="G490" t="str">
            <v>NACIONAL STANDART</v>
          </cell>
          <cell r="H490">
            <v>521</v>
          </cell>
          <cell r="I490" t="str">
            <v>PM_15M_SEMI</v>
          </cell>
          <cell r="J490" t="str">
            <v>SEMIREMOLQUE</v>
          </cell>
          <cell r="K490" t="str">
            <v>LB COMBUSTIBLE</v>
          </cell>
          <cell r="L490" t="str">
            <v>AREQUIPA</v>
          </cell>
        </row>
        <row r="491">
          <cell r="B491" t="str">
            <v>C2T-994</v>
          </cell>
          <cell r="C491" t="str">
            <v>5-024</v>
          </cell>
          <cell r="D491" t="str">
            <v>SERVOSA</v>
          </cell>
          <cell r="F491" t="str">
            <v>ALCANTARA</v>
          </cell>
          <cell r="G491" t="str">
            <v>ACS</v>
          </cell>
          <cell r="H491">
            <v>505</v>
          </cell>
          <cell r="I491" t="str">
            <v>PM_15M_SEMI</v>
          </cell>
          <cell r="J491" t="str">
            <v>SEMIREMOLQUE</v>
          </cell>
          <cell r="K491" t="str">
            <v>CV COMBUSTIBLE</v>
          </cell>
          <cell r="L491" t="str">
            <v>AREQUIPA</v>
          </cell>
        </row>
        <row r="492">
          <cell r="B492" t="str">
            <v>C2T-995</v>
          </cell>
          <cell r="C492" t="str">
            <v>5-025</v>
          </cell>
          <cell r="D492" t="str">
            <v>SERVOSA</v>
          </cell>
          <cell r="F492" t="str">
            <v>ALCANTARA</v>
          </cell>
          <cell r="G492" t="str">
            <v>ACS</v>
          </cell>
          <cell r="H492">
            <v>506</v>
          </cell>
          <cell r="I492" t="str">
            <v>PM_15M_SEMI</v>
          </cell>
          <cell r="J492" t="str">
            <v>SEMIREMOLQUE</v>
          </cell>
          <cell r="K492" t="str">
            <v>CV COMBUSTIBLE</v>
          </cell>
          <cell r="L492" t="str">
            <v>AREQUIPA</v>
          </cell>
        </row>
        <row r="493">
          <cell r="B493" t="str">
            <v>C3R-972</v>
          </cell>
          <cell r="C493" t="str">
            <v>5-026</v>
          </cell>
          <cell r="D493" t="str">
            <v>SERVOSA</v>
          </cell>
          <cell r="E493">
            <v>2012</v>
          </cell>
          <cell r="F493" t="str">
            <v>ACS</v>
          </cell>
          <cell r="G493" t="str">
            <v>R11-ACS</v>
          </cell>
          <cell r="H493">
            <v>14</v>
          </cell>
          <cell r="I493" t="str">
            <v>PM_15M_SEMI</v>
          </cell>
          <cell r="J493" t="str">
            <v>SEMIREMOLQUE</v>
          </cell>
          <cell r="K493" t="str">
            <v>LB COMBUSTIBLE</v>
          </cell>
          <cell r="L493" t="str">
            <v>AREQUIPA</v>
          </cell>
        </row>
        <row r="494">
          <cell r="B494" t="str">
            <v>C3R-973</v>
          </cell>
          <cell r="C494" t="str">
            <v>5-027</v>
          </cell>
          <cell r="D494" t="str">
            <v>SERVOSA</v>
          </cell>
          <cell r="E494">
            <v>2012</v>
          </cell>
          <cell r="F494" t="str">
            <v>ACS</v>
          </cell>
          <cell r="G494" t="str">
            <v>R11-ACS</v>
          </cell>
          <cell r="H494">
            <v>15</v>
          </cell>
          <cell r="I494" t="str">
            <v>PM_15M_SEMI</v>
          </cell>
          <cell r="J494" t="str">
            <v>SEMIREMOLQUE</v>
          </cell>
          <cell r="K494" t="str">
            <v>LB COMBUSTIBLE</v>
          </cell>
          <cell r="L494" t="str">
            <v>AREQUIPA</v>
          </cell>
        </row>
        <row r="495">
          <cell r="B495" t="str">
            <v>C3R-984</v>
          </cell>
          <cell r="C495" t="str">
            <v>5-028</v>
          </cell>
          <cell r="D495" t="str">
            <v>SERVOSA</v>
          </cell>
          <cell r="E495">
            <v>2012</v>
          </cell>
          <cell r="F495" t="str">
            <v>ACS</v>
          </cell>
          <cell r="G495" t="str">
            <v>R11-ACS</v>
          </cell>
          <cell r="H495">
            <v>16</v>
          </cell>
          <cell r="I495" t="str">
            <v>PM_15M_SEMI</v>
          </cell>
          <cell r="J495" t="str">
            <v>SEMIREMOLQUE</v>
          </cell>
          <cell r="K495" t="str">
            <v>LB COMBUSTIBLE</v>
          </cell>
          <cell r="L495" t="str">
            <v>AREQUIPA</v>
          </cell>
        </row>
        <row r="496">
          <cell r="B496" t="str">
            <v>C3V-992</v>
          </cell>
          <cell r="C496" t="str">
            <v>5-029</v>
          </cell>
          <cell r="D496" t="str">
            <v>SERVOSA</v>
          </cell>
          <cell r="E496">
            <v>2012</v>
          </cell>
          <cell r="F496" t="str">
            <v>ACS</v>
          </cell>
          <cell r="G496" t="str">
            <v>R11-ACS</v>
          </cell>
          <cell r="H496">
            <v>17</v>
          </cell>
          <cell r="I496" t="str">
            <v>PM_15M_SEMI</v>
          </cell>
          <cell r="J496" t="str">
            <v>SEMIREMOLQUE</v>
          </cell>
          <cell r="K496" t="str">
            <v>LB COMBUSTIBLE</v>
          </cell>
          <cell r="L496" t="str">
            <v>AREQUIPA</v>
          </cell>
        </row>
        <row r="497">
          <cell r="B497" t="str">
            <v>C5V-990</v>
          </cell>
          <cell r="C497" t="str">
            <v>5-030</v>
          </cell>
          <cell r="D497" t="str">
            <v>SERVOSA</v>
          </cell>
          <cell r="E497">
            <v>2012</v>
          </cell>
          <cell r="F497" t="str">
            <v>MELGA</v>
          </cell>
          <cell r="G497" t="str">
            <v>NACIONAL STANDART</v>
          </cell>
          <cell r="H497">
            <v>18</v>
          </cell>
          <cell r="I497" t="str">
            <v>PM_15M_SEMI</v>
          </cell>
          <cell r="J497" t="str">
            <v>SEMIREMOLQUE</v>
          </cell>
          <cell r="K497" t="str">
            <v>LB COMBUSTIBLE</v>
          </cell>
          <cell r="L497" t="str">
            <v>AREQUIPA</v>
          </cell>
        </row>
        <row r="498">
          <cell r="B498" t="str">
            <v>C5V-991</v>
          </cell>
          <cell r="C498" t="str">
            <v>5-031</v>
          </cell>
          <cell r="D498" t="str">
            <v>SERVOSA</v>
          </cell>
          <cell r="E498">
            <v>2012</v>
          </cell>
          <cell r="F498" t="str">
            <v>MELGA</v>
          </cell>
          <cell r="G498" t="str">
            <v>NACIONAL STANDART</v>
          </cell>
          <cell r="H498">
            <v>19</v>
          </cell>
          <cell r="I498" t="str">
            <v>PM_15M_SEMI</v>
          </cell>
          <cell r="J498" t="str">
            <v>SEMIREMOLQUE</v>
          </cell>
          <cell r="K498" t="str">
            <v>LB COMBUSTIBLE</v>
          </cell>
          <cell r="L498" t="str">
            <v>AREQUIPA</v>
          </cell>
        </row>
        <row r="499">
          <cell r="B499" t="str">
            <v>C5V-995</v>
          </cell>
          <cell r="C499" t="str">
            <v>5-032</v>
          </cell>
          <cell r="D499" t="str">
            <v>SERVOSA</v>
          </cell>
          <cell r="E499">
            <v>2012</v>
          </cell>
          <cell r="F499" t="str">
            <v>MELGA</v>
          </cell>
          <cell r="G499" t="str">
            <v>NACIONAL STANDART</v>
          </cell>
          <cell r="H499">
            <v>20</v>
          </cell>
          <cell r="I499" t="str">
            <v>PM_15M_SEMI</v>
          </cell>
          <cell r="J499" t="str">
            <v>SEMIREMOLQUE</v>
          </cell>
          <cell r="K499" t="str">
            <v>LB COMBUSTIBLE</v>
          </cell>
          <cell r="L499" t="str">
            <v>AREQUIPA</v>
          </cell>
        </row>
        <row r="500">
          <cell r="B500" t="str">
            <v>C5W-970</v>
          </cell>
          <cell r="C500" t="str">
            <v>5-033</v>
          </cell>
          <cell r="D500" t="str">
            <v>SERVOSA</v>
          </cell>
          <cell r="E500">
            <v>2012</v>
          </cell>
          <cell r="F500" t="str">
            <v>MELGA</v>
          </cell>
          <cell r="G500" t="str">
            <v>NACIONAL STANDART</v>
          </cell>
          <cell r="H500">
            <v>21</v>
          </cell>
          <cell r="I500" t="str">
            <v>PM_15M_SEMI</v>
          </cell>
          <cell r="J500" t="str">
            <v>SEMIREMOLQUE</v>
          </cell>
          <cell r="K500" t="str">
            <v>LB COMBUSTIBLE</v>
          </cell>
          <cell r="L500" t="str">
            <v>AREQUIPA</v>
          </cell>
        </row>
        <row r="501">
          <cell r="B501" t="str">
            <v>D5A-973</v>
          </cell>
          <cell r="C501" t="str">
            <v>5-034</v>
          </cell>
          <cell r="D501" t="str">
            <v>SERVOSA</v>
          </cell>
          <cell r="E501">
            <v>2012</v>
          </cell>
          <cell r="F501" t="str">
            <v>MELGA</v>
          </cell>
          <cell r="G501" t="str">
            <v>NACIONAL STANDART</v>
          </cell>
          <cell r="H501">
            <v>22</v>
          </cell>
          <cell r="I501" t="str">
            <v>PM_15M_SEMI</v>
          </cell>
          <cell r="J501" t="str">
            <v>SEMIREMOLQUE</v>
          </cell>
          <cell r="K501" t="str">
            <v>LB COMBUSTIBLE</v>
          </cell>
          <cell r="L501" t="str">
            <v>AREQUIPA</v>
          </cell>
        </row>
        <row r="502">
          <cell r="B502" t="str">
            <v>F2C-983</v>
          </cell>
          <cell r="C502" t="str">
            <v>5-035</v>
          </cell>
          <cell r="D502" t="str">
            <v>SERVOSA</v>
          </cell>
          <cell r="E502">
            <v>2012</v>
          </cell>
          <cell r="F502" t="str">
            <v>MELGA</v>
          </cell>
          <cell r="G502" t="str">
            <v>NACIONAL STANDART</v>
          </cell>
          <cell r="H502">
            <v>23</v>
          </cell>
          <cell r="I502" t="str">
            <v>PM_15M_SEMI</v>
          </cell>
          <cell r="J502" t="str">
            <v>SEMIREMOLQUE</v>
          </cell>
          <cell r="K502" t="str">
            <v>LB COMBUSTIBLE</v>
          </cell>
          <cell r="L502" t="str">
            <v>AREQUIPA</v>
          </cell>
        </row>
        <row r="503">
          <cell r="B503" t="str">
            <v>F2C-991</v>
          </cell>
          <cell r="C503" t="str">
            <v>5-036</v>
          </cell>
          <cell r="D503" t="str">
            <v>SERVOSA</v>
          </cell>
          <cell r="E503">
            <v>2012</v>
          </cell>
          <cell r="F503" t="str">
            <v>MELGA</v>
          </cell>
          <cell r="G503" t="str">
            <v>NACIONAL STANDART</v>
          </cell>
          <cell r="H503">
            <v>24</v>
          </cell>
          <cell r="I503" t="str">
            <v>PM_15M_SEMI</v>
          </cell>
          <cell r="J503" t="str">
            <v>SEMIREMOLQUE</v>
          </cell>
          <cell r="K503" t="str">
            <v>LB COMBUSTIBLE</v>
          </cell>
          <cell r="L503" t="str">
            <v>AREQUIPA</v>
          </cell>
        </row>
        <row r="504">
          <cell r="B504" t="str">
            <v>F2D-973</v>
          </cell>
          <cell r="C504" t="str">
            <v>5-037</v>
          </cell>
          <cell r="D504" t="str">
            <v>SERVOSA</v>
          </cell>
          <cell r="E504">
            <v>2012</v>
          </cell>
          <cell r="F504" t="str">
            <v>MELGA</v>
          </cell>
          <cell r="G504" t="str">
            <v>NACIONAL STANDART</v>
          </cell>
          <cell r="H504">
            <v>25</v>
          </cell>
          <cell r="I504" t="str">
            <v>PM_15M_SEMI</v>
          </cell>
          <cell r="J504" t="str">
            <v>SEMIREMOLQUE</v>
          </cell>
          <cell r="K504" t="str">
            <v>LB COMBUSTIBLE</v>
          </cell>
          <cell r="L504" t="str">
            <v>AREQUIPA</v>
          </cell>
        </row>
        <row r="505">
          <cell r="B505" t="str">
            <v>F2D-978</v>
          </cell>
          <cell r="C505" t="str">
            <v>5-038</v>
          </cell>
          <cell r="D505" t="str">
            <v>SERVOSA</v>
          </cell>
          <cell r="E505">
            <v>2012</v>
          </cell>
          <cell r="F505" t="str">
            <v>MELGA</v>
          </cell>
          <cell r="G505" t="str">
            <v>NACIONAL STANDART</v>
          </cell>
          <cell r="H505">
            <v>26</v>
          </cell>
          <cell r="I505" t="str">
            <v>PM_15M_SEMI</v>
          </cell>
          <cell r="J505" t="str">
            <v>SEMIREMOLQUE</v>
          </cell>
          <cell r="K505" t="str">
            <v>LB COMBUSTIBLE</v>
          </cell>
          <cell r="L505" t="str">
            <v>AREQUIPA</v>
          </cell>
        </row>
        <row r="506">
          <cell r="B506" t="str">
            <v>F2D-979</v>
          </cell>
          <cell r="C506" t="str">
            <v>5-039</v>
          </cell>
          <cell r="D506" t="str">
            <v>SERVOSA</v>
          </cell>
          <cell r="E506">
            <v>2012</v>
          </cell>
          <cell r="F506" t="str">
            <v>MELGA</v>
          </cell>
          <cell r="G506" t="str">
            <v>NACIONAL STANDART</v>
          </cell>
          <cell r="H506">
            <v>27</v>
          </cell>
          <cell r="I506" t="str">
            <v>PM_15M_SEMI</v>
          </cell>
          <cell r="J506" t="str">
            <v>SEMIREMOLQUE</v>
          </cell>
          <cell r="K506" t="str">
            <v>LB COMBUSTIBLE</v>
          </cell>
          <cell r="L506" t="str">
            <v>AREQUIPA</v>
          </cell>
        </row>
        <row r="507">
          <cell r="B507" t="str">
            <v>F2D-988</v>
          </cell>
          <cell r="C507" t="str">
            <v>5-040</v>
          </cell>
          <cell r="D507" t="str">
            <v>SERVOSA</v>
          </cell>
          <cell r="E507">
            <v>2012</v>
          </cell>
          <cell r="F507" t="str">
            <v>MELGA</v>
          </cell>
          <cell r="G507" t="str">
            <v>NACIONAL STANDART</v>
          </cell>
          <cell r="H507">
            <v>28</v>
          </cell>
          <cell r="I507" t="str">
            <v>PM_15M_SEMI</v>
          </cell>
          <cell r="J507" t="str">
            <v>SEMIREMOLQUE</v>
          </cell>
          <cell r="K507" t="str">
            <v>LB COMBUSTIBLE</v>
          </cell>
          <cell r="L507" t="str">
            <v>AREQUIPA</v>
          </cell>
        </row>
        <row r="508">
          <cell r="B508" t="str">
            <v>F2D-989</v>
          </cell>
          <cell r="C508" t="str">
            <v>5-041</v>
          </cell>
          <cell r="D508" t="str">
            <v>SERVOSA</v>
          </cell>
          <cell r="E508">
            <v>2012</v>
          </cell>
          <cell r="F508" t="str">
            <v>MELGA</v>
          </cell>
          <cell r="G508" t="str">
            <v>NACIONAL STANDART</v>
          </cell>
          <cell r="H508">
            <v>29</v>
          </cell>
          <cell r="I508" t="str">
            <v>PM_15M_SEMI</v>
          </cell>
          <cell r="J508" t="str">
            <v>SEMIREMOLQUE</v>
          </cell>
          <cell r="K508" t="str">
            <v>LB COMBUSTIBLE</v>
          </cell>
          <cell r="L508" t="str">
            <v>AREQUIPA</v>
          </cell>
        </row>
        <row r="509">
          <cell r="B509" t="str">
            <v>F2D-990</v>
          </cell>
          <cell r="C509" t="str">
            <v>5-042</v>
          </cell>
          <cell r="D509" t="str">
            <v>SERVOSA</v>
          </cell>
          <cell r="E509">
            <v>2012</v>
          </cell>
          <cell r="F509" t="str">
            <v>MELGA</v>
          </cell>
          <cell r="G509" t="str">
            <v>NACIONAL STANDART</v>
          </cell>
          <cell r="H509">
            <v>30</v>
          </cell>
          <cell r="I509" t="str">
            <v>PM_15M_SEMI</v>
          </cell>
          <cell r="J509" t="str">
            <v>SEMIREMOLQUE</v>
          </cell>
          <cell r="K509" t="str">
            <v>LB COMBUSTIBLE</v>
          </cell>
          <cell r="L509" t="str">
            <v>AREQUIPA</v>
          </cell>
        </row>
        <row r="510">
          <cell r="B510" t="str">
            <v>F2D-991</v>
          </cell>
          <cell r="C510" t="str">
            <v>5-043</v>
          </cell>
          <cell r="D510" t="str">
            <v>SERVOSA</v>
          </cell>
          <cell r="E510">
            <v>2012</v>
          </cell>
          <cell r="F510" t="str">
            <v>MELGA</v>
          </cell>
          <cell r="G510" t="str">
            <v>NACIONAL STANDART</v>
          </cell>
          <cell r="H510">
            <v>31</v>
          </cell>
          <cell r="I510" t="str">
            <v>PM_15M_SEMI</v>
          </cell>
          <cell r="J510" t="str">
            <v>SEMIREMOLQUE</v>
          </cell>
          <cell r="K510" t="str">
            <v>LB COMBUSTIBLE</v>
          </cell>
          <cell r="L510" t="str">
            <v>AREQUIPA</v>
          </cell>
        </row>
        <row r="511">
          <cell r="B511" t="str">
            <v>F2D-992</v>
          </cell>
          <cell r="C511" t="str">
            <v>5-044</v>
          </cell>
          <cell r="D511" t="str">
            <v>SERVOSA</v>
          </cell>
          <cell r="E511">
            <v>2012</v>
          </cell>
          <cell r="F511" t="str">
            <v>MELGA</v>
          </cell>
          <cell r="G511" t="str">
            <v>NACIONAL STANDART</v>
          </cell>
          <cell r="H511">
            <v>32</v>
          </cell>
          <cell r="I511" t="str">
            <v>PM_15M_SEMI</v>
          </cell>
          <cell r="J511" t="str">
            <v>SEMIREMOLQUE</v>
          </cell>
          <cell r="K511" t="str">
            <v>LB COMBUSTIBLE</v>
          </cell>
          <cell r="L511" t="str">
            <v>AREQUIPA</v>
          </cell>
        </row>
        <row r="512">
          <cell r="B512" t="str">
            <v>F2E-973</v>
          </cell>
          <cell r="C512" t="str">
            <v>5-045</v>
          </cell>
          <cell r="D512" t="str">
            <v>SERVOSA</v>
          </cell>
          <cell r="E512">
            <v>2012</v>
          </cell>
          <cell r="F512" t="str">
            <v>MELGA</v>
          </cell>
          <cell r="G512" t="str">
            <v>NACIONAL STANDART</v>
          </cell>
          <cell r="H512">
            <v>33</v>
          </cell>
          <cell r="I512" t="str">
            <v>PM_15M_SEMI</v>
          </cell>
          <cell r="J512" t="str">
            <v>SEMIREMOLQUE</v>
          </cell>
          <cell r="K512" t="str">
            <v>LB COMBUSTIBLE</v>
          </cell>
          <cell r="L512" t="str">
            <v>AREQUIPA</v>
          </cell>
        </row>
        <row r="513">
          <cell r="B513" t="str">
            <v>F2Q-977</v>
          </cell>
          <cell r="C513" t="str">
            <v>5-046</v>
          </cell>
          <cell r="D513" t="str">
            <v>SERVOSA</v>
          </cell>
          <cell r="E513">
            <v>2012</v>
          </cell>
          <cell r="F513" t="str">
            <v>MELGA</v>
          </cell>
          <cell r="G513" t="str">
            <v>NACIONAL STANDART</v>
          </cell>
          <cell r="H513">
            <v>34</v>
          </cell>
          <cell r="I513" t="str">
            <v>PM_15M_SEMI</v>
          </cell>
          <cell r="J513" t="str">
            <v>SEMIREMOLQUE</v>
          </cell>
          <cell r="K513" t="str">
            <v>LB COMBUSTIBLE</v>
          </cell>
          <cell r="L513" t="str">
            <v>AREQUIPA</v>
          </cell>
        </row>
        <row r="514">
          <cell r="B514" t="str">
            <v>F9T-985</v>
          </cell>
          <cell r="C514" t="str">
            <v>5-047</v>
          </cell>
          <cell r="D514" t="str">
            <v>SERVOSA</v>
          </cell>
          <cell r="E514">
            <v>2012</v>
          </cell>
          <cell r="F514" t="str">
            <v>MELGA</v>
          </cell>
          <cell r="G514" t="str">
            <v>NACIONAL STANDART</v>
          </cell>
          <cell r="H514">
            <v>35</v>
          </cell>
          <cell r="I514" t="str">
            <v>PM_15M_SEMI</v>
          </cell>
          <cell r="J514" t="str">
            <v>SEMIREMOLQUE</v>
          </cell>
          <cell r="K514" t="str">
            <v>LB COMBUSTIBLE</v>
          </cell>
          <cell r="L514" t="str">
            <v>AREQUIPA</v>
          </cell>
        </row>
        <row r="515">
          <cell r="B515" t="str">
            <v>F9T-986</v>
          </cell>
          <cell r="C515" t="str">
            <v>5-048</v>
          </cell>
          <cell r="D515" t="str">
            <v>SERVOSA</v>
          </cell>
          <cell r="E515">
            <v>2012</v>
          </cell>
          <cell r="F515" t="str">
            <v>MELGA</v>
          </cell>
          <cell r="G515" t="str">
            <v>NACIONAL STANDART</v>
          </cell>
          <cell r="H515">
            <v>36</v>
          </cell>
          <cell r="I515" t="str">
            <v>PM_15M_SEMI</v>
          </cell>
          <cell r="J515" t="str">
            <v>SEMIREMOLQUE</v>
          </cell>
          <cell r="K515" t="str">
            <v>LB COMBUSTIBLE</v>
          </cell>
          <cell r="L515" t="str">
            <v>AREQUIPA</v>
          </cell>
        </row>
        <row r="516">
          <cell r="B516" t="str">
            <v>F9T-987</v>
          </cell>
          <cell r="C516" t="str">
            <v>5-049</v>
          </cell>
          <cell r="D516" t="str">
            <v>SERVOSA</v>
          </cell>
          <cell r="E516">
            <v>2012</v>
          </cell>
          <cell r="F516" t="str">
            <v>MELGA</v>
          </cell>
          <cell r="G516" t="str">
            <v>NACIONAL STANDART</v>
          </cell>
          <cell r="H516">
            <v>37</v>
          </cell>
          <cell r="I516" t="str">
            <v>PM_15M_SEMI</v>
          </cell>
          <cell r="J516" t="str">
            <v>SEMIREMOLQUE</v>
          </cell>
          <cell r="K516" t="str">
            <v>LB COMBUSTIBLE</v>
          </cell>
          <cell r="L516" t="str">
            <v>AREQUIPA</v>
          </cell>
        </row>
        <row r="517">
          <cell r="B517" t="str">
            <v>F9T-988</v>
          </cell>
          <cell r="C517" t="str">
            <v>5-050</v>
          </cell>
          <cell r="D517" t="str">
            <v>SERVOSA</v>
          </cell>
          <cell r="E517">
            <v>2012</v>
          </cell>
          <cell r="F517" t="str">
            <v>MELGA</v>
          </cell>
          <cell r="G517" t="str">
            <v>NACIONAL STANDART</v>
          </cell>
          <cell r="H517">
            <v>38</v>
          </cell>
          <cell r="I517" t="str">
            <v>PM_15M_SEMI</v>
          </cell>
          <cell r="J517" t="str">
            <v>SEMIREMOLQUE</v>
          </cell>
          <cell r="K517" t="str">
            <v>LB COMBUSTIBLE</v>
          </cell>
          <cell r="L517" t="str">
            <v>AREQUIPA</v>
          </cell>
        </row>
        <row r="518">
          <cell r="B518" t="str">
            <v>F9T-989</v>
          </cell>
          <cell r="C518" t="str">
            <v>5-051</v>
          </cell>
          <cell r="D518" t="str">
            <v>SERVOSA</v>
          </cell>
          <cell r="E518">
            <v>2012</v>
          </cell>
          <cell r="F518" t="str">
            <v>MELGA</v>
          </cell>
          <cell r="G518" t="str">
            <v>NACIONAL STANDART</v>
          </cell>
          <cell r="H518">
            <v>39</v>
          </cell>
          <cell r="I518" t="str">
            <v>PM_15M_SEMI</v>
          </cell>
          <cell r="J518" t="str">
            <v>SEMIREMOLQUE</v>
          </cell>
          <cell r="K518" t="str">
            <v>LB COMBUSTIBLE</v>
          </cell>
          <cell r="L518" t="str">
            <v>AREQUIPA</v>
          </cell>
        </row>
        <row r="519">
          <cell r="B519" t="str">
            <v>F9T-990</v>
          </cell>
          <cell r="C519" t="str">
            <v>5-052</v>
          </cell>
          <cell r="D519" t="str">
            <v>SERVOSA</v>
          </cell>
          <cell r="E519">
            <v>2012</v>
          </cell>
          <cell r="F519" t="str">
            <v>MELGA</v>
          </cell>
          <cell r="G519" t="str">
            <v>NACIONAL STANDART</v>
          </cell>
          <cell r="H519">
            <v>40</v>
          </cell>
          <cell r="I519" t="str">
            <v>PM_15M_SEMI</v>
          </cell>
          <cell r="J519" t="str">
            <v>SEMIREMOLQUE</v>
          </cell>
          <cell r="K519" t="str">
            <v>LB COMBUSTIBLE</v>
          </cell>
          <cell r="L519" t="str">
            <v>AREQUIPA</v>
          </cell>
        </row>
        <row r="520">
          <cell r="B520" t="str">
            <v>F9T-991</v>
          </cell>
          <cell r="C520" t="str">
            <v>5-053</v>
          </cell>
          <cell r="D520" t="str">
            <v>SERVOSA</v>
          </cell>
          <cell r="E520">
            <v>2012</v>
          </cell>
          <cell r="F520" t="str">
            <v>MELGA</v>
          </cell>
          <cell r="G520" t="str">
            <v>NACIONAL STANDART</v>
          </cell>
          <cell r="H520">
            <v>41</v>
          </cell>
          <cell r="I520" t="str">
            <v>PM_15M_SEMI</v>
          </cell>
          <cell r="J520" t="str">
            <v>SEMIREMOLQUE</v>
          </cell>
          <cell r="K520" t="str">
            <v>LB COMBUSTIBLE</v>
          </cell>
          <cell r="L520" t="str">
            <v>AREQUIPA</v>
          </cell>
        </row>
        <row r="521">
          <cell r="B521" t="str">
            <v>F9T-992</v>
          </cell>
          <cell r="C521" t="str">
            <v>5-054</v>
          </cell>
          <cell r="D521" t="str">
            <v>SERVOSA</v>
          </cell>
          <cell r="E521">
            <v>2012</v>
          </cell>
          <cell r="F521" t="str">
            <v>MELGA</v>
          </cell>
          <cell r="G521" t="str">
            <v>NACIONAL STANDART</v>
          </cell>
          <cell r="H521">
            <v>42</v>
          </cell>
          <cell r="I521" t="str">
            <v>PM_15M_SEMI</v>
          </cell>
          <cell r="J521" t="str">
            <v>SEMIREMOLQUE</v>
          </cell>
          <cell r="K521" t="str">
            <v>LB COMBUSTIBLE</v>
          </cell>
          <cell r="L521" t="str">
            <v>AREQUIPA</v>
          </cell>
        </row>
        <row r="522">
          <cell r="B522" t="str">
            <v>M1E-978</v>
          </cell>
          <cell r="C522" t="str">
            <v>5-055</v>
          </cell>
          <cell r="D522" t="str">
            <v>SERVOSA</v>
          </cell>
          <cell r="E522">
            <v>2012</v>
          </cell>
          <cell r="F522" t="str">
            <v>MELGA</v>
          </cell>
          <cell r="G522" t="str">
            <v>NACIONAL STANDART</v>
          </cell>
          <cell r="H522">
            <v>101</v>
          </cell>
          <cell r="I522" t="str">
            <v>PM_15M_SEMI</v>
          </cell>
          <cell r="J522" t="str">
            <v>SEMIREMOLQUE</v>
          </cell>
          <cell r="K522" t="str">
            <v>CV COMBUSTIBLE</v>
          </cell>
          <cell r="L522" t="str">
            <v>AREQUIPA</v>
          </cell>
        </row>
        <row r="523">
          <cell r="B523" t="str">
            <v>ACY-991</v>
          </cell>
          <cell r="C523" t="str">
            <v>5-056</v>
          </cell>
          <cell r="D523" t="str">
            <v>SERVOSA</v>
          </cell>
          <cell r="E523">
            <v>2017</v>
          </cell>
          <cell r="F523" t="str">
            <v>ALCANTARA</v>
          </cell>
          <cell r="H523">
            <v>3001</v>
          </cell>
          <cell r="I523" t="str">
            <v>PM_15M_SEMI</v>
          </cell>
          <cell r="J523" t="str">
            <v>SEMIREMOLQUE</v>
          </cell>
          <cell r="K523" t="str">
            <v>A. COMBUSTIBLE</v>
          </cell>
          <cell r="L523" t="str">
            <v>AREQUIPA</v>
          </cell>
        </row>
        <row r="524">
          <cell r="B524" t="str">
            <v>ACY-981</v>
          </cell>
          <cell r="C524" t="str">
            <v>5-057</v>
          </cell>
          <cell r="D524" t="str">
            <v>SERVOSA</v>
          </cell>
          <cell r="E524">
            <v>2017</v>
          </cell>
          <cell r="F524" t="str">
            <v>ALCANTARA</v>
          </cell>
          <cell r="H524">
            <v>3002</v>
          </cell>
          <cell r="I524" t="str">
            <v>PM_15M_SEMI</v>
          </cell>
          <cell r="J524" t="str">
            <v>SEMIREMOLQUE</v>
          </cell>
          <cell r="K524" t="str">
            <v>A. COMBUSTIBLE</v>
          </cell>
          <cell r="L524" t="str">
            <v>AREQUIPA</v>
          </cell>
        </row>
        <row r="525">
          <cell r="B525" t="str">
            <v>ACY-994</v>
          </cell>
          <cell r="C525" t="str">
            <v>5-058</v>
          </cell>
          <cell r="D525" t="str">
            <v>SERVOSA</v>
          </cell>
          <cell r="E525">
            <v>2017</v>
          </cell>
          <cell r="F525" t="str">
            <v>ALCANTARA</v>
          </cell>
          <cell r="H525">
            <v>3003</v>
          </cell>
          <cell r="I525" t="str">
            <v>PM_15M_SEMI</v>
          </cell>
          <cell r="J525" t="str">
            <v>SEMIREMOLQUE</v>
          </cell>
          <cell r="K525" t="str">
            <v>A. COMBUSTIBLE</v>
          </cell>
          <cell r="L525" t="str">
            <v>AREQUIPA</v>
          </cell>
        </row>
        <row r="526">
          <cell r="B526" t="str">
            <v>ACY-992</v>
          </cell>
          <cell r="C526" t="str">
            <v>5-059</v>
          </cell>
          <cell r="D526" t="str">
            <v>SERVOSA</v>
          </cell>
          <cell r="E526">
            <v>2017</v>
          </cell>
          <cell r="F526" t="str">
            <v>ALCANTARA</v>
          </cell>
          <cell r="H526">
            <v>3004</v>
          </cell>
          <cell r="I526" t="str">
            <v>PM_15M_SEMI</v>
          </cell>
          <cell r="J526" t="str">
            <v>SEMIREMOLQUE</v>
          </cell>
          <cell r="K526" t="str">
            <v>A. COMBUSTIBLE</v>
          </cell>
          <cell r="L526" t="str">
            <v>AREQUIPA</v>
          </cell>
        </row>
        <row r="527">
          <cell r="B527" t="str">
            <v>ACY-985</v>
          </cell>
          <cell r="C527" t="str">
            <v>5-060</v>
          </cell>
          <cell r="D527" t="str">
            <v>SERVOSA</v>
          </cell>
          <cell r="E527">
            <v>2017</v>
          </cell>
          <cell r="F527" t="str">
            <v>ALCANTARA</v>
          </cell>
          <cell r="H527">
            <v>3005</v>
          </cell>
          <cell r="I527" t="str">
            <v>PM_15M_SEMI</v>
          </cell>
          <cell r="J527" t="str">
            <v>SEMIREMOLQUE</v>
          </cell>
          <cell r="K527" t="str">
            <v>A. COMBUSTIBLE</v>
          </cell>
          <cell r="L527" t="str">
            <v>AREQUIPA</v>
          </cell>
        </row>
        <row r="528">
          <cell r="B528" t="str">
            <v>ACY-987</v>
          </cell>
          <cell r="C528" t="str">
            <v>5-061</v>
          </cell>
          <cell r="D528" t="str">
            <v>SERVOSA</v>
          </cell>
          <cell r="E528">
            <v>2017</v>
          </cell>
          <cell r="F528" t="str">
            <v>ALCANTARA</v>
          </cell>
          <cell r="H528">
            <v>3006</v>
          </cell>
          <cell r="I528" t="str">
            <v>PM_15M_SEMI</v>
          </cell>
          <cell r="J528" t="str">
            <v>SEMIREMOLQUE</v>
          </cell>
          <cell r="K528" t="str">
            <v>A. COMBUSTIBLE</v>
          </cell>
          <cell r="L528" t="str">
            <v>AREQUIPA</v>
          </cell>
        </row>
        <row r="529">
          <cell r="B529" t="str">
            <v>ACY-995</v>
          </cell>
          <cell r="C529" t="str">
            <v>5-062</v>
          </cell>
          <cell r="D529" t="str">
            <v>SERVOSA</v>
          </cell>
          <cell r="E529">
            <v>2017</v>
          </cell>
          <cell r="F529" t="str">
            <v>ALCANTARA</v>
          </cell>
          <cell r="H529">
            <v>3007</v>
          </cell>
          <cell r="I529" t="str">
            <v>PM_15M_SEMI</v>
          </cell>
          <cell r="J529" t="str">
            <v>SEMIREMOLQUE</v>
          </cell>
          <cell r="K529" t="str">
            <v>A. COMBUSTIBLE</v>
          </cell>
          <cell r="L529" t="str">
            <v>AREQUIPA</v>
          </cell>
        </row>
        <row r="530">
          <cell r="B530" t="str">
            <v>ACY-993</v>
          </cell>
          <cell r="C530" t="str">
            <v>5-063</v>
          </cell>
          <cell r="D530" t="str">
            <v>SERVOSA</v>
          </cell>
          <cell r="E530">
            <v>2017</v>
          </cell>
          <cell r="F530" t="str">
            <v>ALCANTARA</v>
          </cell>
          <cell r="H530">
            <v>3008</v>
          </cell>
          <cell r="I530" t="str">
            <v>PM_15M_SEMI</v>
          </cell>
          <cell r="J530" t="str">
            <v>SEMIREMOLQUE</v>
          </cell>
          <cell r="K530" t="str">
            <v>A. COMBUSTIBLE</v>
          </cell>
          <cell r="L530" t="str">
            <v>AREQUIPA</v>
          </cell>
        </row>
        <row r="531">
          <cell r="B531" t="str">
            <v>ACY-998</v>
          </cell>
          <cell r="C531" t="str">
            <v>5-064</v>
          </cell>
          <cell r="D531" t="str">
            <v>SERVOSA</v>
          </cell>
          <cell r="E531">
            <v>2017</v>
          </cell>
          <cell r="F531" t="str">
            <v>ALCANTARA</v>
          </cell>
          <cell r="H531">
            <v>3009</v>
          </cell>
          <cell r="I531" t="str">
            <v>PM_15M_SEMI</v>
          </cell>
          <cell r="J531" t="str">
            <v>SEMIREMOLQUE</v>
          </cell>
          <cell r="K531" t="str">
            <v>A. COMBUSTIBLE</v>
          </cell>
          <cell r="L531" t="str">
            <v>AREQUIPA</v>
          </cell>
        </row>
        <row r="532">
          <cell r="B532" t="str">
            <v>ACY-986</v>
          </cell>
          <cell r="C532" t="str">
            <v>5-065</v>
          </cell>
          <cell r="D532" t="str">
            <v>SERVOSA</v>
          </cell>
          <cell r="E532">
            <v>2017</v>
          </cell>
          <cell r="F532" t="str">
            <v>ALCANTARA</v>
          </cell>
          <cell r="H532">
            <v>3010</v>
          </cell>
          <cell r="I532" t="str">
            <v>PM_15M_SEMI</v>
          </cell>
          <cell r="J532" t="str">
            <v>SEMIREMOLQUE</v>
          </cell>
          <cell r="K532" t="str">
            <v>A. COMBUSTIBLE</v>
          </cell>
          <cell r="L532" t="str">
            <v>AREQUIPA</v>
          </cell>
        </row>
        <row r="533">
          <cell r="B533" t="str">
            <v>ACY-996</v>
          </cell>
          <cell r="C533" t="str">
            <v>5-066</v>
          </cell>
          <cell r="D533" t="str">
            <v>SERVOSA</v>
          </cell>
          <cell r="E533">
            <v>2017</v>
          </cell>
          <cell r="F533" t="str">
            <v>ALCANTARA</v>
          </cell>
          <cell r="H533">
            <v>3011</v>
          </cell>
          <cell r="I533" t="str">
            <v>PM_15M_SEMI</v>
          </cell>
          <cell r="J533" t="str">
            <v>SEMIREMOLQUE</v>
          </cell>
          <cell r="K533" t="str">
            <v>A. COMBUSTIBLE</v>
          </cell>
          <cell r="L533" t="str">
            <v>AREQUIPA</v>
          </cell>
        </row>
        <row r="534">
          <cell r="B534" t="str">
            <v>ACY-997</v>
          </cell>
          <cell r="C534" t="str">
            <v>5-067</v>
          </cell>
          <cell r="D534" t="str">
            <v>SERVOSA</v>
          </cell>
          <cell r="E534">
            <v>2017</v>
          </cell>
          <cell r="F534" t="str">
            <v>ALCANTARA</v>
          </cell>
          <cell r="H534">
            <v>3012</v>
          </cell>
          <cell r="I534" t="str">
            <v>PM_15M_SEMI</v>
          </cell>
          <cell r="J534" t="str">
            <v>SEMIREMOLQUE</v>
          </cell>
          <cell r="K534" t="str">
            <v>A. COMBUSTIBLE</v>
          </cell>
          <cell r="L534" t="str">
            <v>AREQUIPA</v>
          </cell>
        </row>
        <row r="535">
          <cell r="B535" t="str">
            <v>ACY-984</v>
          </cell>
          <cell r="C535" t="str">
            <v>5-068</v>
          </cell>
          <cell r="D535" t="str">
            <v>SERVOSA</v>
          </cell>
          <cell r="E535">
            <v>2017</v>
          </cell>
          <cell r="F535" t="str">
            <v>ALCANTARA</v>
          </cell>
          <cell r="H535">
            <v>3013</v>
          </cell>
          <cell r="I535" t="str">
            <v>PM_15M_SEMI</v>
          </cell>
          <cell r="J535" t="str">
            <v>SEMIREMOLQUE</v>
          </cell>
          <cell r="K535" t="str">
            <v>A. COMBUSTIBLE</v>
          </cell>
          <cell r="L535" t="str">
            <v>AREQUIPA</v>
          </cell>
        </row>
        <row r="536">
          <cell r="C536" t="str">
            <v>5-069</v>
          </cell>
          <cell r="D536" t="str">
            <v>SERVOSA</v>
          </cell>
          <cell r="J536" t="str">
            <v>SEMIREMOLQUE</v>
          </cell>
          <cell r="K536" t="str">
            <v>A. COMBUSTIBLE</v>
          </cell>
          <cell r="L536" t="str">
            <v>AREQUIPA</v>
          </cell>
        </row>
        <row r="537">
          <cell r="C537" t="str">
            <v>5-070</v>
          </cell>
          <cell r="D537" t="str">
            <v>SERVOSA</v>
          </cell>
          <cell r="J537" t="str">
            <v>SEMIREMOLQUE</v>
          </cell>
          <cell r="K537" t="str">
            <v>A. COMBUSTIBLE</v>
          </cell>
          <cell r="L537" t="str">
            <v>AREQUIPA</v>
          </cell>
        </row>
        <row r="538">
          <cell r="C538" t="str">
            <v>5-071</v>
          </cell>
          <cell r="J538" t="str">
            <v>SEMIREMOLQUE</v>
          </cell>
          <cell r="K538" t="str">
            <v>LB COMBUSTIBLE</v>
          </cell>
          <cell r="L538" t="str">
            <v>AREQUIPA</v>
          </cell>
        </row>
        <row r="539">
          <cell r="C539" t="str">
            <v>5-072</v>
          </cell>
          <cell r="J539" t="str">
            <v>SEMIREMOLQUE</v>
          </cell>
          <cell r="K539" t="str">
            <v>LB COMBUSTIBLE</v>
          </cell>
          <cell r="L539" t="str">
            <v>AREQUIPA</v>
          </cell>
        </row>
        <row r="540">
          <cell r="C540" t="str">
            <v>5-073</v>
          </cell>
          <cell r="J540" t="str">
            <v>SEMIREMOLQUE</v>
          </cell>
          <cell r="K540" t="str">
            <v>LB COMBUSTIBLE</v>
          </cell>
          <cell r="L540" t="str">
            <v>AREQUIPA</v>
          </cell>
        </row>
        <row r="541">
          <cell r="C541" t="str">
            <v>5-074</v>
          </cell>
          <cell r="J541" t="str">
            <v>SEMIREMOLQUE</v>
          </cell>
          <cell r="K541" t="str">
            <v>LB COMBUSTIBLE</v>
          </cell>
          <cell r="L541" t="str">
            <v>AREQUIPA</v>
          </cell>
        </row>
        <row r="542">
          <cell r="C542" t="str">
            <v>5-075</v>
          </cell>
          <cell r="J542" t="str">
            <v>SEMIREMOLQUE</v>
          </cell>
          <cell r="K542" t="str">
            <v>LB COMBUSTIBLE</v>
          </cell>
          <cell r="L542" t="str">
            <v>AREQUIPA</v>
          </cell>
        </row>
        <row r="543">
          <cell r="C543" t="str">
            <v>5-076</v>
          </cell>
          <cell r="J543" t="str">
            <v>SEMIREMOLQUE</v>
          </cell>
          <cell r="K543" t="str">
            <v>LB COMBUSTIBLE</v>
          </cell>
          <cell r="L543" t="str">
            <v>AREQUIPA</v>
          </cell>
        </row>
        <row r="544">
          <cell r="C544" t="str">
            <v>5-077</v>
          </cell>
          <cell r="J544" t="str">
            <v>SEMIREMOLQUE</v>
          </cell>
          <cell r="K544" t="str">
            <v>LB COMBUSTIBLE</v>
          </cell>
          <cell r="L544" t="str">
            <v>AREQUIPA</v>
          </cell>
        </row>
        <row r="545">
          <cell r="C545" t="str">
            <v>5-078</v>
          </cell>
          <cell r="J545" t="str">
            <v>SEMIREMOLQUE</v>
          </cell>
          <cell r="K545" t="str">
            <v>LB COMBUSTIBLE</v>
          </cell>
          <cell r="L545" t="str">
            <v>AREQUIPA</v>
          </cell>
        </row>
        <row r="546">
          <cell r="B546" t="str">
            <v>ABK-981</v>
          </cell>
          <cell r="C546" t="str">
            <v>6-001</v>
          </cell>
          <cell r="D546" t="str">
            <v>SERVOSA</v>
          </cell>
          <cell r="H546">
            <v>227</v>
          </cell>
          <cell r="I546" t="str">
            <v>PM_15M_SEMI</v>
          </cell>
          <cell r="J546" t="str">
            <v>BOTELLA</v>
          </cell>
          <cell r="K546" t="str">
            <v>TPG AREQUIPA</v>
          </cell>
          <cell r="L546" t="str">
            <v>AREQUIPA</v>
          </cell>
        </row>
        <row r="547">
          <cell r="B547" t="str">
            <v>ABK-982</v>
          </cell>
          <cell r="C547" t="str">
            <v>6-002</v>
          </cell>
          <cell r="D547" t="str">
            <v>SERVOSA</v>
          </cell>
          <cell r="H547">
            <v>19</v>
          </cell>
          <cell r="I547" t="str">
            <v>PM_15M_SEMI</v>
          </cell>
          <cell r="J547" t="str">
            <v>BOTELLA</v>
          </cell>
          <cell r="K547" t="str">
            <v>TPG AREQUIPA</v>
          </cell>
          <cell r="L547" t="str">
            <v>AREQUIPA</v>
          </cell>
        </row>
        <row r="548">
          <cell r="B548" t="str">
            <v>ABK-983</v>
          </cell>
          <cell r="C548" t="str">
            <v>6-003</v>
          </cell>
          <cell r="D548" t="str">
            <v>SERVOSA</v>
          </cell>
          <cell r="H548">
            <v>238</v>
          </cell>
          <cell r="I548" t="str">
            <v>PM_15M_SEMI</v>
          </cell>
          <cell r="J548" t="str">
            <v>BOTELLA</v>
          </cell>
          <cell r="K548" t="str">
            <v>TPG AREQUIPA</v>
          </cell>
          <cell r="L548" t="str">
            <v>AREQUIPA</v>
          </cell>
        </row>
        <row r="549">
          <cell r="B549" t="str">
            <v>ABK-984</v>
          </cell>
          <cell r="C549" t="str">
            <v>6-004</v>
          </cell>
          <cell r="D549" t="str">
            <v>SERVOSA</v>
          </cell>
          <cell r="H549">
            <v>237</v>
          </cell>
          <cell r="I549" t="str">
            <v>PM_15M_SEMI</v>
          </cell>
          <cell r="J549" t="str">
            <v>BOTELLA</v>
          </cell>
          <cell r="K549" t="str">
            <v>TPG AREQUIPA</v>
          </cell>
          <cell r="L549" t="str">
            <v>AREQUIPA</v>
          </cell>
        </row>
        <row r="550">
          <cell r="B550" t="str">
            <v>ABK-996</v>
          </cell>
          <cell r="C550" t="str">
            <v>6-005</v>
          </cell>
          <cell r="D550" t="str">
            <v>SERVOSA</v>
          </cell>
          <cell r="H550">
            <v>232</v>
          </cell>
          <cell r="I550" t="str">
            <v>PM_15M_SEMI</v>
          </cell>
          <cell r="J550" t="str">
            <v>BOTELLA</v>
          </cell>
          <cell r="K550" t="str">
            <v>TPG AREQUIPA</v>
          </cell>
          <cell r="L550" t="str">
            <v>AREQUIPA</v>
          </cell>
        </row>
        <row r="551">
          <cell r="B551" t="str">
            <v>ABM-981</v>
          </cell>
          <cell r="C551" t="str">
            <v>6-006</v>
          </cell>
          <cell r="D551" t="str">
            <v>SERVOSA</v>
          </cell>
          <cell r="H551">
            <v>224</v>
          </cell>
          <cell r="I551" t="str">
            <v>PM_15M_SEMI</v>
          </cell>
          <cell r="J551" t="str">
            <v>BOTELLA</v>
          </cell>
          <cell r="K551" t="str">
            <v>TPG AREQUIPA</v>
          </cell>
          <cell r="L551" t="str">
            <v>AREQUIPA</v>
          </cell>
        </row>
        <row r="552">
          <cell r="B552" t="str">
            <v>ABM-985</v>
          </cell>
          <cell r="C552" t="str">
            <v>6-007</v>
          </cell>
          <cell r="D552" t="str">
            <v>SERVOSA</v>
          </cell>
          <cell r="H552">
            <v>225</v>
          </cell>
          <cell r="I552" t="str">
            <v>PM_15M_SEMI</v>
          </cell>
          <cell r="J552" t="str">
            <v>BOTELLA</v>
          </cell>
          <cell r="K552" t="str">
            <v>TPG AREQUIPA</v>
          </cell>
          <cell r="L552" t="str">
            <v>AREQUIPA</v>
          </cell>
        </row>
        <row r="553">
          <cell r="B553" t="str">
            <v>ABM-993</v>
          </cell>
          <cell r="C553" t="str">
            <v>6-008</v>
          </cell>
          <cell r="D553" t="str">
            <v>SERVOSA</v>
          </cell>
          <cell r="H553">
            <v>235</v>
          </cell>
          <cell r="I553" t="str">
            <v>PM_15M_SEMI</v>
          </cell>
          <cell r="J553" t="str">
            <v>BOTELLA</v>
          </cell>
          <cell r="K553" t="str">
            <v>TPG AREQUIPA</v>
          </cell>
          <cell r="L553" t="str">
            <v>AREQUIPA</v>
          </cell>
        </row>
        <row r="554">
          <cell r="B554" t="str">
            <v>ABO-994</v>
          </cell>
          <cell r="C554" t="str">
            <v>6-009</v>
          </cell>
          <cell r="D554" t="str">
            <v>SERVOSA</v>
          </cell>
          <cell r="H554">
            <v>203</v>
          </cell>
          <cell r="I554" t="str">
            <v>PM_15M_SEMI</v>
          </cell>
          <cell r="J554" t="str">
            <v>BOTELLA</v>
          </cell>
          <cell r="K554" t="str">
            <v>TPG AREQUIPA</v>
          </cell>
          <cell r="L554" t="str">
            <v>AREQUIPA</v>
          </cell>
        </row>
        <row r="555">
          <cell r="B555" t="str">
            <v>B2Y-997</v>
          </cell>
          <cell r="C555" t="str">
            <v>6-010</v>
          </cell>
          <cell r="D555" t="str">
            <v>SERVOSA</v>
          </cell>
          <cell r="H555">
            <v>217</v>
          </cell>
          <cell r="I555" t="str">
            <v>PM_15M_SEMI</v>
          </cell>
          <cell r="J555" t="str">
            <v>BOTELLA</v>
          </cell>
          <cell r="K555" t="str">
            <v>TPG AREQUIPA</v>
          </cell>
          <cell r="L555" t="str">
            <v>AREQUIPA</v>
          </cell>
        </row>
        <row r="556">
          <cell r="B556" t="str">
            <v>B2Z-975</v>
          </cell>
          <cell r="C556" t="str">
            <v>6-011</v>
          </cell>
          <cell r="D556" t="str">
            <v>SERVOSA</v>
          </cell>
          <cell r="H556">
            <v>204</v>
          </cell>
          <cell r="I556" t="str">
            <v>PM_15M_SEMI</v>
          </cell>
          <cell r="J556" t="str">
            <v>BOTELLA</v>
          </cell>
          <cell r="K556" t="str">
            <v>TPG AREQUIPA</v>
          </cell>
          <cell r="L556" t="str">
            <v>AREQUIPA</v>
          </cell>
        </row>
        <row r="557">
          <cell r="B557" t="str">
            <v>B4O-999</v>
          </cell>
          <cell r="C557" t="str">
            <v>6-012</v>
          </cell>
          <cell r="D557" t="str">
            <v>SERVOSA</v>
          </cell>
          <cell r="H557">
            <v>229</v>
          </cell>
          <cell r="I557" t="str">
            <v>PM_15M_SEMI</v>
          </cell>
          <cell r="J557" t="str">
            <v>BOTELLA</v>
          </cell>
          <cell r="K557" t="str">
            <v>TPG AREQUIPA</v>
          </cell>
          <cell r="L557" t="str">
            <v>AREQUIPA</v>
          </cell>
        </row>
        <row r="558">
          <cell r="B558" t="str">
            <v>B4P-984</v>
          </cell>
          <cell r="C558" t="str">
            <v>6-013</v>
          </cell>
          <cell r="D558" t="str">
            <v>SERVOSA</v>
          </cell>
          <cell r="H558">
            <v>230</v>
          </cell>
          <cell r="I558" t="str">
            <v>PM_15M_SEMI</v>
          </cell>
          <cell r="J558" t="str">
            <v>BOTELLA</v>
          </cell>
          <cell r="K558" t="str">
            <v>TPG AREQUIPA</v>
          </cell>
          <cell r="L558" t="str">
            <v>AREQUIPA</v>
          </cell>
        </row>
        <row r="559">
          <cell r="B559" t="str">
            <v>B4P-999</v>
          </cell>
          <cell r="C559" t="str">
            <v>6-014</v>
          </cell>
          <cell r="D559" t="str">
            <v>SERVOSA</v>
          </cell>
          <cell r="H559">
            <v>220</v>
          </cell>
          <cell r="I559" t="str">
            <v>PM_15M_SEMI</v>
          </cell>
          <cell r="J559" t="str">
            <v>BOTELLA</v>
          </cell>
          <cell r="K559" t="str">
            <v>TPG AREQUIPA</v>
          </cell>
          <cell r="L559" t="str">
            <v>AREQUIPA</v>
          </cell>
        </row>
        <row r="560">
          <cell r="B560" t="str">
            <v>B4Q-986</v>
          </cell>
          <cell r="C560" t="str">
            <v>6-015</v>
          </cell>
          <cell r="D560" t="str">
            <v>SERVOSA</v>
          </cell>
          <cell r="H560">
            <v>231</v>
          </cell>
          <cell r="I560" t="str">
            <v>PM_15M_SEMI</v>
          </cell>
          <cell r="J560" t="str">
            <v>BOTELLA</v>
          </cell>
          <cell r="K560" t="str">
            <v>TPG AREQUIPA</v>
          </cell>
          <cell r="L560" t="str">
            <v>AREQUIPA</v>
          </cell>
        </row>
        <row r="561">
          <cell r="B561" t="str">
            <v>B5Z-972</v>
          </cell>
          <cell r="C561" t="str">
            <v>6-016</v>
          </cell>
          <cell r="D561" t="str">
            <v>SERVOSA</v>
          </cell>
          <cell r="H561">
            <v>222</v>
          </cell>
          <cell r="I561" t="str">
            <v>PM_15M_SEMI</v>
          </cell>
          <cell r="J561" t="str">
            <v>BOTELLA</v>
          </cell>
          <cell r="K561" t="str">
            <v>TPG AREQUIPA</v>
          </cell>
          <cell r="L561" t="str">
            <v>AREQUIPA</v>
          </cell>
        </row>
        <row r="562">
          <cell r="B562" t="str">
            <v>B6A-994</v>
          </cell>
          <cell r="C562" t="str">
            <v>6-017</v>
          </cell>
          <cell r="D562" t="str">
            <v>SERVOSA</v>
          </cell>
          <cell r="H562">
            <v>228</v>
          </cell>
          <cell r="I562" t="str">
            <v>PM_15M_SEMI</v>
          </cell>
          <cell r="J562" t="str">
            <v>BOTELLA</v>
          </cell>
          <cell r="K562" t="str">
            <v>TPG AREQUIPA</v>
          </cell>
          <cell r="L562" t="str">
            <v>AREQUIPA</v>
          </cell>
        </row>
        <row r="563">
          <cell r="B563" t="str">
            <v>B6B-978</v>
          </cell>
          <cell r="C563" t="str">
            <v>6-018</v>
          </cell>
          <cell r="D563" t="str">
            <v>SERVOSA</v>
          </cell>
          <cell r="H563">
            <v>226</v>
          </cell>
          <cell r="I563" t="str">
            <v>PM_15M_SEMI</v>
          </cell>
          <cell r="J563" t="str">
            <v>BOTELLA</v>
          </cell>
          <cell r="K563" t="str">
            <v>TPG AREQUIPA</v>
          </cell>
          <cell r="L563" t="str">
            <v>AREQUIPA</v>
          </cell>
        </row>
        <row r="564">
          <cell r="B564" t="str">
            <v>B6H-978</v>
          </cell>
          <cell r="C564" t="str">
            <v>6-019</v>
          </cell>
          <cell r="D564" t="str">
            <v>SERVOSA</v>
          </cell>
          <cell r="H564">
            <v>223</v>
          </cell>
          <cell r="I564" t="str">
            <v>PM_15M_SEMI</v>
          </cell>
          <cell r="J564" t="str">
            <v>BOTELLA</v>
          </cell>
          <cell r="K564" t="str">
            <v>TPG AREQUIPA</v>
          </cell>
          <cell r="L564" t="str">
            <v>AREQUIPA</v>
          </cell>
        </row>
        <row r="565">
          <cell r="B565" t="str">
            <v>B6H-979</v>
          </cell>
          <cell r="C565" t="str">
            <v>6-020</v>
          </cell>
          <cell r="D565" t="str">
            <v>SERVOSA</v>
          </cell>
          <cell r="H565">
            <v>233</v>
          </cell>
          <cell r="I565" t="str">
            <v>PM_15M_SEMI</v>
          </cell>
          <cell r="J565" t="str">
            <v>BOTELLA</v>
          </cell>
          <cell r="K565" t="str">
            <v>TPG AREQUIPA</v>
          </cell>
          <cell r="L565" t="str">
            <v>AREQUIPA</v>
          </cell>
        </row>
        <row r="566">
          <cell r="B566" t="str">
            <v>B6J-970</v>
          </cell>
          <cell r="C566" t="str">
            <v>6-021</v>
          </cell>
          <cell r="D566" t="str">
            <v>SERVOSA</v>
          </cell>
          <cell r="H566">
            <v>214</v>
          </cell>
          <cell r="I566" t="str">
            <v>PM_15M_SEMI</v>
          </cell>
          <cell r="J566" t="str">
            <v>BOTELLA</v>
          </cell>
          <cell r="K566" t="str">
            <v>TPG AREQUIPA</v>
          </cell>
          <cell r="L566" t="str">
            <v>AREQUIPA</v>
          </cell>
        </row>
        <row r="567">
          <cell r="B567" t="str">
            <v>B6J-971</v>
          </cell>
          <cell r="C567" t="str">
            <v>6-022</v>
          </cell>
          <cell r="D567" t="str">
            <v>SERVOSA</v>
          </cell>
          <cell r="H567">
            <v>221</v>
          </cell>
          <cell r="I567" t="str">
            <v>PM_15M_SEMI</v>
          </cell>
          <cell r="J567" t="str">
            <v>BOTELLA</v>
          </cell>
          <cell r="K567" t="str">
            <v>TPG AREQUIPA</v>
          </cell>
          <cell r="L567" t="str">
            <v>AREQUIPA</v>
          </cell>
        </row>
        <row r="568">
          <cell r="B568" t="str">
            <v>C1W-979</v>
          </cell>
          <cell r="C568" t="str">
            <v>6-023</v>
          </cell>
          <cell r="D568" t="str">
            <v>SERVOSA</v>
          </cell>
          <cell r="I568" t="str">
            <v>PM_15M_SEMI</v>
          </cell>
          <cell r="J568" t="str">
            <v>BOTELLA</v>
          </cell>
          <cell r="L568" t="str">
            <v>AREQUIPA</v>
          </cell>
        </row>
        <row r="569">
          <cell r="B569" t="str">
            <v>C4U-993</v>
          </cell>
          <cell r="C569" t="str">
            <v>6-024</v>
          </cell>
          <cell r="D569" t="str">
            <v>SERVOSA</v>
          </cell>
          <cell r="H569">
            <v>212</v>
          </cell>
          <cell r="I569" t="str">
            <v>PM_15M_SEMI</v>
          </cell>
          <cell r="J569" t="str">
            <v>BOTELLA</v>
          </cell>
          <cell r="K569" t="str">
            <v>TPG AREQUIPA</v>
          </cell>
          <cell r="L569" t="str">
            <v>AREQUIPA</v>
          </cell>
        </row>
        <row r="570">
          <cell r="B570" t="str">
            <v>C4U-994</v>
          </cell>
          <cell r="C570" t="str">
            <v>6-025</v>
          </cell>
          <cell r="D570" t="str">
            <v>SERVOSA</v>
          </cell>
          <cell r="H570">
            <v>201</v>
          </cell>
          <cell r="I570" t="str">
            <v>PM_15M_SEMI</v>
          </cell>
          <cell r="J570" t="str">
            <v>BOTELLA</v>
          </cell>
          <cell r="K570" t="str">
            <v>TPG AREQUIPA</v>
          </cell>
          <cell r="L570" t="str">
            <v>AREQUIPA</v>
          </cell>
        </row>
        <row r="571">
          <cell r="B571" t="str">
            <v>C4V-976</v>
          </cell>
          <cell r="C571" t="str">
            <v>6-026</v>
          </cell>
          <cell r="D571" t="str">
            <v>SERVOSA</v>
          </cell>
          <cell r="H571">
            <v>213</v>
          </cell>
          <cell r="I571" t="str">
            <v>PM_15M_SEMI</v>
          </cell>
          <cell r="J571" t="str">
            <v>BOTELLA</v>
          </cell>
          <cell r="K571" t="str">
            <v>TPG AREQUIPA</v>
          </cell>
          <cell r="L571" t="str">
            <v>AREQUIPA</v>
          </cell>
        </row>
        <row r="572">
          <cell r="B572" t="str">
            <v>C4V-987</v>
          </cell>
          <cell r="C572" t="str">
            <v>6-027</v>
          </cell>
          <cell r="D572" t="str">
            <v>SERVOSA</v>
          </cell>
          <cell r="H572">
            <v>218</v>
          </cell>
          <cell r="I572" t="str">
            <v>PM_15M_SEMI</v>
          </cell>
          <cell r="J572" t="str">
            <v>BOTELLA</v>
          </cell>
          <cell r="K572" t="str">
            <v>TPG AREQUIPA</v>
          </cell>
          <cell r="L572" t="str">
            <v>AREQUIPA</v>
          </cell>
        </row>
        <row r="573">
          <cell r="B573" t="str">
            <v>C4V-988</v>
          </cell>
          <cell r="C573" t="str">
            <v>6-028</v>
          </cell>
          <cell r="D573" t="str">
            <v>SERVOSA</v>
          </cell>
          <cell r="H573">
            <v>219</v>
          </cell>
          <cell r="I573" t="str">
            <v>PM_15M_SEMI</v>
          </cell>
          <cell r="J573" t="str">
            <v>BOTELLA</v>
          </cell>
          <cell r="K573" t="str">
            <v>TPG AREQUIPA</v>
          </cell>
          <cell r="L573" t="str">
            <v>AREQUIPA</v>
          </cell>
        </row>
        <row r="574">
          <cell r="B574" t="str">
            <v>C4V-989</v>
          </cell>
          <cell r="C574" t="str">
            <v>6-029</v>
          </cell>
          <cell r="D574" t="str">
            <v>SERVOSA</v>
          </cell>
          <cell r="H574">
            <v>216</v>
          </cell>
          <cell r="I574" t="str">
            <v>PM_15M_SEMI</v>
          </cell>
          <cell r="J574" t="str">
            <v>BOTELLA</v>
          </cell>
          <cell r="K574" t="str">
            <v>TPG AREQUIPA</v>
          </cell>
          <cell r="L574" t="str">
            <v>AREQUIPA</v>
          </cell>
        </row>
        <row r="575">
          <cell r="B575" t="str">
            <v>C4V-990</v>
          </cell>
          <cell r="C575" t="str">
            <v>6-030</v>
          </cell>
          <cell r="D575" t="str">
            <v>SERVOSA</v>
          </cell>
          <cell r="H575">
            <v>215</v>
          </cell>
          <cell r="I575" t="str">
            <v>PM_15M_SEMI</v>
          </cell>
          <cell r="J575" t="str">
            <v>BOTELLA</v>
          </cell>
          <cell r="K575" t="str">
            <v>TPG AREQUIPA</v>
          </cell>
          <cell r="L575" t="str">
            <v>AREQUIPA</v>
          </cell>
        </row>
        <row r="576">
          <cell r="B576" t="str">
            <v>C4V-991</v>
          </cell>
          <cell r="C576" t="str">
            <v>6-031</v>
          </cell>
          <cell r="D576" t="str">
            <v>SERVOSA</v>
          </cell>
          <cell r="H576">
            <v>202</v>
          </cell>
          <cell r="I576" t="str">
            <v>PM_15M_SEMI</v>
          </cell>
          <cell r="J576" t="str">
            <v>BOTELLA</v>
          </cell>
          <cell r="K576" t="str">
            <v>TPG AREQUIPA</v>
          </cell>
          <cell r="L576" t="str">
            <v>AREQUIPA</v>
          </cell>
        </row>
        <row r="577">
          <cell r="B577" t="str">
            <v>D7B-995</v>
          </cell>
          <cell r="C577" t="str">
            <v>6-032</v>
          </cell>
          <cell r="D577" t="str">
            <v>SERVOSA</v>
          </cell>
          <cell r="I577" t="str">
            <v>PM_15M_SEMI</v>
          </cell>
          <cell r="J577" t="str">
            <v>BOTELLA</v>
          </cell>
          <cell r="L577" t="str">
            <v>AREQUIPA</v>
          </cell>
        </row>
        <row r="578">
          <cell r="B578" t="str">
            <v>D7V-972</v>
          </cell>
          <cell r="C578" t="str">
            <v>6-033</v>
          </cell>
          <cell r="D578" t="str">
            <v>SERVOSA</v>
          </cell>
          <cell r="I578" t="str">
            <v>PM_15M_SEMI</v>
          </cell>
          <cell r="J578" t="str">
            <v>BOTELLA</v>
          </cell>
          <cell r="L578" t="str">
            <v>AREQUIPA</v>
          </cell>
        </row>
        <row r="579">
          <cell r="B579" t="str">
            <v>F0V-985</v>
          </cell>
          <cell r="C579" t="str">
            <v>6-034</v>
          </cell>
          <cell r="D579" t="str">
            <v>SERVOSA</v>
          </cell>
          <cell r="H579">
            <v>207</v>
          </cell>
          <cell r="I579" t="str">
            <v>PM_15M_SEMI</v>
          </cell>
          <cell r="J579" t="str">
            <v>BOTELLA</v>
          </cell>
          <cell r="K579" t="str">
            <v>TPG AREQUIPA</v>
          </cell>
          <cell r="L579" t="str">
            <v>AREQUIPA</v>
          </cell>
        </row>
        <row r="580">
          <cell r="B580" t="str">
            <v>F0V-986</v>
          </cell>
          <cell r="C580" t="str">
            <v>6-035</v>
          </cell>
          <cell r="D580" t="str">
            <v>SERVOSA</v>
          </cell>
          <cell r="H580">
            <v>209</v>
          </cell>
          <cell r="I580" t="str">
            <v>PM_15M_SEMI</v>
          </cell>
          <cell r="J580" t="str">
            <v>BOTELLA</v>
          </cell>
          <cell r="K580" t="str">
            <v>TPG AREQUIPA</v>
          </cell>
          <cell r="L580" t="str">
            <v>AREQUIPA</v>
          </cell>
        </row>
        <row r="581">
          <cell r="B581" t="str">
            <v>F0V-987</v>
          </cell>
          <cell r="C581" t="str">
            <v>6-036</v>
          </cell>
          <cell r="D581" t="str">
            <v>SERVOSA</v>
          </cell>
          <cell r="H581">
            <v>211</v>
          </cell>
          <cell r="I581" t="str">
            <v>PM_15M_SEMI</v>
          </cell>
          <cell r="J581" t="str">
            <v>BOTELLA</v>
          </cell>
          <cell r="K581" t="str">
            <v>TPG AREQUIPA</v>
          </cell>
          <cell r="L581" t="str">
            <v>AREQUIPA</v>
          </cell>
        </row>
        <row r="582">
          <cell r="B582" t="str">
            <v>F0V-988</v>
          </cell>
          <cell r="C582" t="str">
            <v>6-037</v>
          </cell>
          <cell r="D582" t="str">
            <v>SERVOSA</v>
          </cell>
          <cell r="H582">
            <v>210</v>
          </cell>
          <cell r="I582" t="str">
            <v>PM_15M_SEMI</v>
          </cell>
          <cell r="J582" t="str">
            <v>BOTELLA</v>
          </cell>
          <cell r="K582" t="str">
            <v>TPG AREQUIPA</v>
          </cell>
          <cell r="L582" t="str">
            <v>AREQUIPA</v>
          </cell>
        </row>
        <row r="583">
          <cell r="B583" t="str">
            <v>F0V-991</v>
          </cell>
          <cell r="C583" t="str">
            <v>6-038</v>
          </cell>
          <cell r="D583" t="str">
            <v>SERVOSA</v>
          </cell>
          <cell r="H583">
            <v>208</v>
          </cell>
          <cell r="I583" t="str">
            <v>PM_15M_SEMI</v>
          </cell>
          <cell r="J583" t="str">
            <v>BOTELLA</v>
          </cell>
          <cell r="K583" t="str">
            <v>TPG AREQUIPA</v>
          </cell>
          <cell r="L583" t="str">
            <v>AREQUIPA</v>
          </cell>
        </row>
        <row r="584">
          <cell r="C584" t="str">
            <v>6-039</v>
          </cell>
        </row>
        <row r="585">
          <cell r="C585" t="str">
            <v>6-040</v>
          </cell>
        </row>
        <row r="586">
          <cell r="C586" t="str">
            <v>6-041</v>
          </cell>
        </row>
        <row r="587">
          <cell r="C587" t="str">
            <v>6-042</v>
          </cell>
        </row>
        <row r="588">
          <cell r="C588" t="str">
            <v>6-043</v>
          </cell>
        </row>
        <row r="589">
          <cell r="C589" t="str">
            <v>6-044</v>
          </cell>
        </row>
        <row r="590">
          <cell r="C590" t="str">
            <v>6-045</v>
          </cell>
        </row>
        <row r="591">
          <cell r="C591" t="str">
            <v>6-046</v>
          </cell>
        </row>
        <row r="592">
          <cell r="C592" t="str">
            <v>6-047</v>
          </cell>
        </row>
        <row r="593">
          <cell r="B593" t="str">
            <v>AAA-982</v>
          </cell>
          <cell r="C593" t="str">
            <v>7-001</v>
          </cell>
          <cell r="D593" t="str">
            <v>SERVOSA</v>
          </cell>
          <cell r="E593">
            <v>2014</v>
          </cell>
          <cell r="F593" t="str">
            <v>RMB SATECI</v>
          </cell>
          <cell r="G593" t="str">
            <v>HALF ROUND AR</v>
          </cell>
          <cell r="H593">
            <v>949</v>
          </cell>
          <cell r="I593" t="str">
            <v>PM_15M_SEMI</v>
          </cell>
          <cell r="J593" t="str">
            <v>SEMIREMOLQUE</v>
          </cell>
          <cell r="K593" t="str">
            <v>B. PILLONES</v>
          </cell>
          <cell r="L593" t="str">
            <v>AREQUIPA</v>
          </cell>
        </row>
        <row r="594">
          <cell r="B594" t="str">
            <v>AAA-983</v>
          </cell>
          <cell r="C594" t="str">
            <v>7-002</v>
          </cell>
          <cell r="D594" t="str">
            <v>SERVOSA</v>
          </cell>
          <cell r="E594">
            <v>2014</v>
          </cell>
          <cell r="F594" t="str">
            <v>RMB SATECI</v>
          </cell>
          <cell r="G594" t="str">
            <v>HALF ROUND AR</v>
          </cell>
          <cell r="H594">
            <v>902</v>
          </cell>
          <cell r="I594" t="str">
            <v>PM_15M_SEMI</v>
          </cell>
          <cell r="J594" t="str">
            <v>SEMIREMOLQUE</v>
          </cell>
          <cell r="K594" t="str">
            <v>B. PILLONES</v>
          </cell>
          <cell r="L594" t="str">
            <v>AREQUIPA</v>
          </cell>
        </row>
        <row r="595">
          <cell r="B595" t="str">
            <v>AAA-984</v>
          </cell>
          <cell r="C595" t="str">
            <v>7-003</v>
          </cell>
          <cell r="D595" t="str">
            <v>SERVOSA</v>
          </cell>
          <cell r="E595">
            <v>2014</v>
          </cell>
          <cell r="F595" t="str">
            <v>RMB SATECI</v>
          </cell>
          <cell r="G595" t="str">
            <v>HALF ROUND AR</v>
          </cell>
          <cell r="H595">
            <v>907</v>
          </cell>
          <cell r="I595" t="str">
            <v>PM_15M_SEMI</v>
          </cell>
          <cell r="J595" t="str">
            <v>SEMIREMOLQUE</v>
          </cell>
          <cell r="K595" t="str">
            <v>B. PILLONES</v>
          </cell>
          <cell r="L595" t="str">
            <v>AREQUIPA</v>
          </cell>
        </row>
        <row r="596">
          <cell r="B596" t="str">
            <v>AAA-985</v>
          </cell>
          <cell r="C596" t="str">
            <v>7-004</v>
          </cell>
          <cell r="D596" t="str">
            <v>SERVOSA</v>
          </cell>
          <cell r="E596">
            <v>2014</v>
          </cell>
          <cell r="F596" t="str">
            <v>RMB SATECI</v>
          </cell>
          <cell r="G596" t="str">
            <v>HALF ROUND AR</v>
          </cell>
          <cell r="H596">
            <v>951</v>
          </cell>
          <cell r="I596" t="str">
            <v>PM_15M_SEMI</v>
          </cell>
          <cell r="J596" t="str">
            <v>SEMIREMOLQUE</v>
          </cell>
          <cell r="K596" t="str">
            <v>B. PILLONES</v>
          </cell>
          <cell r="L596" t="str">
            <v>AREQUIPA</v>
          </cell>
        </row>
        <row r="597">
          <cell r="B597" t="str">
            <v>AAB-985</v>
          </cell>
          <cell r="C597" t="str">
            <v>7-005</v>
          </cell>
          <cell r="D597" t="str">
            <v>SERVOSA</v>
          </cell>
          <cell r="E597">
            <v>2014</v>
          </cell>
          <cell r="F597" t="str">
            <v>RMB SATECI</v>
          </cell>
          <cell r="G597" t="str">
            <v>HALF ROUND AR</v>
          </cell>
          <cell r="H597">
            <v>903</v>
          </cell>
          <cell r="I597" t="str">
            <v>PM_15M_SEMI</v>
          </cell>
          <cell r="J597" t="str">
            <v>SEMIREMOLQUE</v>
          </cell>
          <cell r="K597" t="str">
            <v>B. PILLONES</v>
          </cell>
          <cell r="L597" t="str">
            <v>AREQUIPA</v>
          </cell>
        </row>
        <row r="598">
          <cell r="B598" t="str">
            <v>AAC-976</v>
          </cell>
          <cell r="C598" t="str">
            <v>7-006</v>
          </cell>
          <cell r="D598" t="str">
            <v>SERVOSA</v>
          </cell>
          <cell r="E598">
            <v>2014</v>
          </cell>
          <cell r="F598" t="str">
            <v>RMB SATECI</v>
          </cell>
          <cell r="G598" t="str">
            <v>HALF ROUND AR</v>
          </cell>
          <cell r="H598">
            <v>911</v>
          </cell>
          <cell r="I598" t="str">
            <v>PM_15M_SEMI</v>
          </cell>
          <cell r="J598" t="str">
            <v>SEMIREMOLQUE</v>
          </cell>
          <cell r="K598" t="str">
            <v>B. PILLONES</v>
          </cell>
          <cell r="L598" t="str">
            <v>AREQUIPA</v>
          </cell>
        </row>
        <row r="599">
          <cell r="B599" t="str">
            <v>AAC-986</v>
          </cell>
          <cell r="C599" t="str">
            <v>7-007</v>
          </cell>
          <cell r="D599" t="str">
            <v>SERVOSA</v>
          </cell>
          <cell r="E599">
            <v>2014</v>
          </cell>
          <cell r="F599" t="str">
            <v>RMB SATECI</v>
          </cell>
          <cell r="G599" t="str">
            <v>HALF ROUND AR</v>
          </cell>
          <cell r="H599">
            <v>905</v>
          </cell>
          <cell r="I599" t="str">
            <v>PM_15M_SEMI</v>
          </cell>
          <cell r="J599" t="str">
            <v>SEMIREMOLQUE</v>
          </cell>
          <cell r="K599" t="str">
            <v>B. PILLONES</v>
          </cell>
          <cell r="L599" t="str">
            <v>AREQUIPA</v>
          </cell>
        </row>
        <row r="600">
          <cell r="B600" t="str">
            <v>AAC-987</v>
          </cell>
          <cell r="C600" t="str">
            <v>7-008</v>
          </cell>
          <cell r="D600" t="str">
            <v>SERVOSA</v>
          </cell>
          <cell r="E600">
            <v>2014</v>
          </cell>
          <cell r="F600" t="str">
            <v>RMB SATECI</v>
          </cell>
          <cell r="G600" t="str">
            <v>HALF ROUND AR</v>
          </cell>
          <cell r="H600">
            <v>908</v>
          </cell>
          <cell r="I600" t="str">
            <v>PM_15M_SEMI</v>
          </cell>
          <cell r="J600" t="str">
            <v>SEMIREMOLQUE</v>
          </cell>
          <cell r="K600" t="str">
            <v>B. PILLONES</v>
          </cell>
          <cell r="L600" t="str">
            <v>AREQUIPA</v>
          </cell>
        </row>
        <row r="601">
          <cell r="B601" t="str">
            <v>AAC-988</v>
          </cell>
          <cell r="C601" t="str">
            <v>7-009</v>
          </cell>
          <cell r="D601" t="str">
            <v>SERVOSA</v>
          </cell>
          <cell r="E601">
            <v>2014</v>
          </cell>
          <cell r="F601" t="str">
            <v>RMB SATECI</v>
          </cell>
          <cell r="G601" t="str">
            <v>HALF ROUND AR</v>
          </cell>
          <cell r="H601">
            <v>944</v>
          </cell>
          <cell r="I601" t="str">
            <v>PM_15M_SEMI</v>
          </cell>
          <cell r="J601" t="str">
            <v>SEMIREMOLQUE</v>
          </cell>
          <cell r="K601" t="str">
            <v>B. PILLONES</v>
          </cell>
          <cell r="L601" t="str">
            <v>AREQUIPA</v>
          </cell>
        </row>
        <row r="602">
          <cell r="B602" t="str">
            <v>AAC-989</v>
          </cell>
          <cell r="C602" t="str">
            <v>7-010</v>
          </cell>
          <cell r="D602" t="str">
            <v>SERVOSA</v>
          </cell>
          <cell r="E602">
            <v>2014</v>
          </cell>
          <cell r="F602" t="str">
            <v>RMB SATECI</v>
          </cell>
          <cell r="G602" t="str">
            <v>HALF ROUND AR</v>
          </cell>
          <cell r="H602">
            <v>912</v>
          </cell>
          <cell r="I602" t="str">
            <v>PM_15M_SEMI</v>
          </cell>
          <cell r="J602" t="str">
            <v>SEMIREMOLQUE</v>
          </cell>
          <cell r="K602" t="str">
            <v>B. PILLONES</v>
          </cell>
          <cell r="L602" t="str">
            <v>AREQUIPA</v>
          </cell>
        </row>
        <row r="603">
          <cell r="B603" t="str">
            <v>AAE-997</v>
          </cell>
          <cell r="C603" t="str">
            <v>7-011</v>
          </cell>
          <cell r="D603" t="str">
            <v>SERVOSA</v>
          </cell>
          <cell r="E603">
            <v>2014</v>
          </cell>
          <cell r="F603" t="str">
            <v>RMB SATECI</v>
          </cell>
          <cell r="G603" t="str">
            <v>HALF ROUND AR</v>
          </cell>
          <cell r="H603">
            <v>909</v>
          </cell>
          <cell r="I603" t="str">
            <v>PM_15M_SEMI</v>
          </cell>
          <cell r="J603" t="str">
            <v>SEMIREMOLQUE</v>
          </cell>
          <cell r="K603" t="str">
            <v>B. PILLONES</v>
          </cell>
          <cell r="L603" t="str">
            <v>AREQUIPA</v>
          </cell>
        </row>
        <row r="604">
          <cell r="B604" t="str">
            <v>AAE-999</v>
          </cell>
          <cell r="C604" t="str">
            <v>7-012</v>
          </cell>
          <cell r="D604" t="str">
            <v>SERVOSA</v>
          </cell>
          <cell r="E604">
            <v>2014</v>
          </cell>
          <cell r="F604" t="str">
            <v>RMB SATECI</v>
          </cell>
          <cell r="G604" t="str">
            <v>HALF ROUND AR</v>
          </cell>
          <cell r="H604">
            <v>913</v>
          </cell>
          <cell r="I604" t="str">
            <v>PM_15M_SEMI</v>
          </cell>
          <cell r="J604" t="str">
            <v>SEMIREMOLQUE</v>
          </cell>
          <cell r="K604" t="str">
            <v>B. PILLONES</v>
          </cell>
          <cell r="L604" t="str">
            <v>AREQUIPA</v>
          </cell>
        </row>
        <row r="605">
          <cell r="B605" t="str">
            <v>AAF-970</v>
          </cell>
          <cell r="C605" t="str">
            <v>7-013</v>
          </cell>
          <cell r="D605" t="str">
            <v>SERVOSA</v>
          </cell>
          <cell r="E605">
            <v>2014</v>
          </cell>
          <cell r="F605" t="str">
            <v>RMB SATECI</v>
          </cell>
          <cell r="G605" t="str">
            <v>HALF ROUND AR</v>
          </cell>
          <cell r="H605">
            <v>910</v>
          </cell>
          <cell r="I605" t="str">
            <v>PM_15M_SEMI</v>
          </cell>
          <cell r="J605" t="str">
            <v>SEMIREMOLQUE</v>
          </cell>
          <cell r="K605" t="str">
            <v>B. PILLONES</v>
          </cell>
          <cell r="L605" t="str">
            <v>AREQUIPA</v>
          </cell>
        </row>
        <row r="606">
          <cell r="B606" t="str">
            <v>AAF-971</v>
          </cell>
          <cell r="C606" t="str">
            <v>7-014</v>
          </cell>
          <cell r="D606" t="str">
            <v>SERVOSA</v>
          </cell>
          <cell r="E606">
            <v>2014</v>
          </cell>
          <cell r="F606" t="str">
            <v>RMB SATECI</v>
          </cell>
          <cell r="G606" t="str">
            <v>HALF ROUND AR</v>
          </cell>
          <cell r="H606">
            <v>901</v>
          </cell>
          <cell r="I606" t="str">
            <v>PM_15M_SEMI</v>
          </cell>
          <cell r="J606" t="str">
            <v>SEMIREMOLQUE</v>
          </cell>
          <cell r="K606" t="str">
            <v>B. PILLONES</v>
          </cell>
          <cell r="L606" t="str">
            <v>AREQUIPA</v>
          </cell>
        </row>
        <row r="607">
          <cell r="B607" t="str">
            <v>AAF-972</v>
          </cell>
          <cell r="C607" t="str">
            <v>7-015</v>
          </cell>
          <cell r="D607" t="str">
            <v>SERVOSA</v>
          </cell>
          <cell r="E607">
            <v>2014</v>
          </cell>
          <cell r="F607" t="str">
            <v>RMB SATECI</v>
          </cell>
          <cell r="G607" t="str">
            <v>HALF ROUND AR</v>
          </cell>
          <cell r="H607">
            <v>947</v>
          </cell>
          <cell r="I607" t="str">
            <v>PM_15M_SEMI</v>
          </cell>
          <cell r="J607" t="str">
            <v>SEMIREMOLQUE</v>
          </cell>
          <cell r="K607" t="str">
            <v>B. PILLONES</v>
          </cell>
          <cell r="L607" t="str">
            <v>AREQUIPA</v>
          </cell>
        </row>
        <row r="608">
          <cell r="B608" t="str">
            <v>AAN-996</v>
          </cell>
          <cell r="C608" t="str">
            <v>7-016</v>
          </cell>
          <cell r="D608" t="str">
            <v>SERVOSA</v>
          </cell>
          <cell r="E608">
            <v>2014</v>
          </cell>
          <cell r="F608" t="str">
            <v>RMB SATECI</v>
          </cell>
          <cell r="G608" t="str">
            <v>HALF ROUND AR</v>
          </cell>
          <cell r="H608">
            <v>904</v>
          </cell>
          <cell r="I608" t="str">
            <v>PM_15M_SEMI</v>
          </cell>
          <cell r="J608" t="str">
            <v>SEMIREMOLQUE</v>
          </cell>
          <cell r="K608" t="str">
            <v>B. PILLONES</v>
          </cell>
          <cell r="L608" t="str">
            <v>AREQUIPA</v>
          </cell>
        </row>
        <row r="609">
          <cell r="B609" t="str">
            <v>F0B-971</v>
          </cell>
          <cell r="C609" t="str">
            <v>7-017</v>
          </cell>
          <cell r="D609" t="str">
            <v>SERVOSA</v>
          </cell>
          <cell r="E609">
            <v>2014</v>
          </cell>
          <cell r="F609" t="str">
            <v>RMB SATECI</v>
          </cell>
          <cell r="G609" t="str">
            <v>HALF ROUND AR</v>
          </cell>
          <cell r="H609">
            <v>950</v>
          </cell>
          <cell r="I609" t="str">
            <v>PM_15M_SEMI</v>
          </cell>
          <cell r="J609" t="str">
            <v>SEMIREMOLQUE</v>
          </cell>
          <cell r="K609" t="str">
            <v>B. PILLONES</v>
          </cell>
          <cell r="L609" t="str">
            <v>AREQUIPA</v>
          </cell>
        </row>
        <row r="610">
          <cell r="B610" t="str">
            <v>F0K-995</v>
          </cell>
          <cell r="C610" t="str">
            <v>7-018</v>
          </cell>
          <cell r="D610" t="str">
            <v>SERVOSA</v>
          </cell>
          <cell r="E610">
            <v>2014</v>
          </cell>
          <cell r="F610" t="str">
            <v>RMB SATECI</v>
          </cell>
          <cell r="G610" t="str">
            <v>HALF ROUND AR</v>
          </cell>
          <cell r="H610">
            <v>927</v>
          </cell>
          <cell r="I610" t="str">
            <v>PM_15M_SEMI</v>
          </cell>
          <cell r="J610" t="str">
            <v>SEMIREMOLQUE</v>
          </cell>
          <cell r="K610" t="str">
            <v>B. PILLONES</v>
          </cell>
          <cell r="L610" t="str">
            <v>AREQUIPA</v>
          </cell>
        </row>
        <row r="611">
          <cell r="B611" t="str">
            <v>F0K-996</v>
          </cell>
          <cell r="C611" t="str">
            <v>7-019</v>
          </cell>
          <cell r="D611" t="str">
            <v>SERVOSA</v>
          </cell>
          <cell r="E611">
            <v>2014</v>
          </cell>
          <cell r="F611" t="str">
            <v>RMB SATECI</v>
          </cell>
          <cell r="G611" t="str">
            <v>HALF ROUND AR</v>
          </cell>
          <cell r="H611">
            <v>921</v>
          </cell>
          <cell r="I611" t="str">
            <v>PM_15M_SEMI</v>
          </cell>
          <cell r="J611" t="str">
            <v>SEMIREMOLQUE</v>
          </cell>
          <cell r="K611" t="str">
            <v>B. PILLONES</v>
          </cell>
          <cell r="L611" t="str">
            <v>AREQUIPA</v>
          </cell>
        </row>
        <row r="612">
          <cell r="B612" t="str">
            <v>F0L-971</v>
          </cell>
          <cell r="C612" t="str">
            <v>7-020</v>
          </cell>
          <cell r="D612" t="str">
            <v>SERVOSA</v>
          </cell>
          <cell r="E612">
            <v>2014</v>
          </cell>
          <cell r="F612" t="str">
            <v>RMB SATECI</v>
          </cell>
          <cell r="G612" t="str">
            <v>HALF ROUND AR</v>
          </cell>
          <cell r="H612">
            <v>928</v>
          </cell>
          <cell r="I612" t="str">
            <v>PM_15M_SEMI</v>
          </cell>
          <cell r="J612" t="str">
            <v>SEMIREMOLQUE</v>
          </cell>
          <cell r="K612" t="str">
            <v>B. PILLONES</v>
          </cell>
          <cell r="L612" t="str">
            <v>AREQUIPA</v>
          </cell>
        </row>
        <row r="613">
          <cell r="B613" t="str">
            <v>F0L-972</v>
          </cell>
          <cell r="C613" t="str">
            <v>7-021</v>
          </cell>
          <cell r="D613" t="str">
            <v>SERVOSA</v>
          </cell>
          <cell r="E613">
            <v>2014</v>
          </cell>
          <cell r="F613" t="str">
            <v>RMB SATECI</v>
          </cell>
          <cell r="G613" t="str">
            <v>HALF ROUND AR</v>
          </cell>
          <cell r="H613">
            <v>932</v>
          </cell>
          <cell r="I613" t="str">
            <v>PM_15M_SEMI</v>
          </cell>
          <cell r="J613" t="str">
            <v>SEMIREMOLQUE</v>
          </cell>
          <cell r="K613" t="str">
            <v>B. PILLONES</v>
          </cell>
          <cell r="L613" t="str">
            <v>AREQUIPA</v>
          </cell>
        </row>
        <row r="614">
          <cell r="B614" t="str">
            <v>F0L-973</v>
          </cell>
          <cell r="C614" t="str">
            <v>7-022</v>
          </cell>
          <cell r="D614" t="str">
            <v>SERVOSA</v>
          </cell>
          <cell r="E614">
            <v>2014</v>
          </cell>
          <cell r="F614" t="str">
            <v>RMB SATECI</v>
          </cell>
          <cell r="G614" t="str">
            <v>HALF ROUND AR</v>
          </cell>
          <cell r="H614">
            <v>933</v>
          </cell>
          <cell r="I614" t="str">
            <v>PM_15M_SEMI</v>
          </cell>
          <cell r="J614" t="str">
            <v>SEMIREMOLQUE</v>
          </cell>
          <cell r="K614" t="str">
            <v>B. PILLONES</v>
          </cell>
          <cell r="L614" t="str">
            <v>AREQUIPA</v>
          </cell>
        </row>
        <row r="615">
          <cell r="B615" t="str">
            <v>F0L-974</v>
          </cell>
          <cell r="C615" t="str">
            <v>7-023</v>
          </cell>
          <cell r="D615" t="str">
            <v>SERVOSA</v>
          </cell>
          <cell r="E615">
            <v>2014</v>
          </cell>
          <cell r="F615" t="str">
            <v>RMB SATECI</v>
          </cell>
          <cell r="G615" t="str">
            <v>HALF ROUND AR</v>
          </cell>
          <cell r="H615">
            <v>935</v>
          </cell>
          <cell r="I615" t="str">
            <v>PM_15M_SEMI</v>
          </cell>
          <cell r="J615" t="str">
            <v>SEMIREMOLQUE</v>
          </cell>
          <cell r="K615" t="str">
            <v>B. PILLONES</v>
          </cell>
          <cell r="L615" t="str">
            <v>AREQUIPA</v>
          </cell>
        </row>
        <row r="616">
          <cell r="B616" t="str">
            <v>F0L-975</v>
          </cell>
          <cell r="C616" t="str">
            <v>7-024</v>
          </cell>
          <cell r="D616" t="str">
            <v>SERVOSA</v>
          </cell>
          <cell r="E616">
            <v>2014</v>
          </cell>
          <cell r="F616" t="str">
            <v>RMB SATECI</v>
          </cell>
          <cell r="G616" t="str">
            <v>HALF ROUND AR</v>
          </cell>
          <cell r="H616">
            <v>934</v>
          </cell>
          <cell r="I616" t="str">
            <v>PM_15M_SEMI</v>
          </cell>
          <cell r="J616" t="str">
            <v>SEMIREMOLQUE</v>
          </cell>
          <cell r="K616" t="str">
            <v>B. PILLONES</v>
          </cell>
          <cell r="L616" t="str">
            <v>AREQUIPA</v>
          </cell>
        </row>
        <row r="617">
          <cell r="B617" t="str">
            <v>F0L-976</v>
          </cell>
          <cell r="C617" t="str">
            <v>7-025</v>
          </cell>
          <cell r="D617" t="str">
            <v>SERVOSA</v>
          </cell>
          <cell r="E617">
            <v>2014</v>
          </cell>
          <cell r="F617" t="str">
            <v>RMB SATECI</v>
          </cell>
          <cell r="G617" t="str">
            <v>HALF ROUND AR</v>
          </cell>
          <cell r="H617">
            <v>936</v>
          </cell>
          <cell r="I617" t="str">
            <v>PM_15M_SEMI</v>
          </cell>
          <cell r="J617" t="str">
            <v>SEMIREMOLQUE</v>
          </cell>
          <cell r="K617" t="str">
            <v>B. PILLONES</v>
          </cell>
          <cell r="L617" t="str">
            <v>AREQUIPA</v>
          </cell>
        </row>
        <row r="618">
          <cell r="B618" t="str">
            <v>F0L-977</v>
          </cell>
          <cell r="C618" t="str">
            <v>7-026</v>
          </cell>
          <cell r="D618" t="str">
            <v>SERVOSA</v>
          </cell>
          <cell r="E618">
            <v>2014</v>
          </cell>
          <cell r="F618" t="str">
            <v>RMB SATECI</v>
          </cell>
          <cell r="G618" t="str">
            <v>HALF ROUND AR</v>
          </cell>
          <cell r="H618">
            <v>937</v>
          </cell>
          <cell r="I618" t="str">
            <v>PM_15M_SEMI</v>
          </cell>
          <cell r="J618" t="str">
            <v>SEMIREMOLQUE</v>
          </cell>
          <cell r="K618" t="str">
            <v>B. PILLONES</v>
          </cell>
          <cell r="L618" t="str">
            <v>AREQUIPA</v>
          </cell>
        </row>
        <row r="619">
          <cell r="B619" t="str">
            <v>F0L-978</v>
          </cell>
          <cell r="C619" t="str">
            <v>7-027</v>
          </cell>
          <cell r="D619" t="str">
            <v>SERVOSA</v>
          </cell>
          <cell r="E619">
            <v>2014</v>
          </cell>
          <cell r="F619" t="str">
            <v>RMB SATECI</v>
          </cell>
          <cell r="G619" t="str">
            <v>HALF ROUND AR</v>
          </cell>
          <cell r="H619">
            <v>938</v>
          </cell>
          <cell r="I619" t="str">
            <v>PM_15M_SEMI</v>
          </cell>
          <cell r="J619" t="str">
            <v>SEMIREMOLQUE</v>
          </cell>
          <cell r="K619" t="str">
            <v>B. PILLONES</v>
          </cell>
          <cell r="L619" t="str">
            <v>AREQUIPA</v>
          </cell>
        </row>
        <row r="620">
          <cell r="B620" t="str">
            <v>F0L-979</v>
          </cell>
          <cell r="C620" t="str">
            <v>7-028</v>
          </cell>
          <cell r="D620" t="str">
            <v>SERVOSA</v>
          </cell>
          <cell r="E620">
            <v>2014</v>
          </cell>
          <cell r="F620" t="str">
            <v>RMB SATECI</v>
          </cell>
          <cell r="G620" t="str">
            <v>HALF ROUND AR</v>
          </cell>
          <cell r="H620">
            <v>939</v>
          </cell>
          <cell r="I620" t="str">
            <v>PM_15M_SEMI</v>
          </cell>
          <cell r="J620" t="str">
            <v>SEMIREMOLQUE</v>
          </cell>
          <cell r="K620" t="str">
            <v>B. PILLONES</v>
          </cell>
          <cell r="L620" t="str">
            <v>AREQUIPA</v>
          </cell>
        </row>
        <row r="621">
          <cell r="B621" t="str">
            <v>F0L-980</v>
          </cell>
          <cell r="C621" t="str">
            <v>7-029</v>
          </cell>
          <cell r="D621" t="str">
            <v>SERVOSA</v>
          </cell>
          <cell r="E621">
            <v>2014</v>
          </cell>
          <cell r="F621" t="str">
            <v>RMB SATECI</v>
          </cell>
          <cell r="G621" t="str">
            <v>HALF ROUND AR</v>
          </cell>
          <cell r="H621">
            <v>940</v>
          </cell>
          <cell r="I621" t="str">
            <v>PM_15M_SEMI</v>
          </cell>
          <cell r="J621" t="str">
            <v>SEMIREMOLQUE</v>
          </cell>
          <cell r="K621" t="str">
            <v>B. PILLONES</v>
          </cell>
          <cell r="L621" t="str">
            <v>AREQUIPA</v>
          </cell>
        </row>
        <row r="622">
          <cell r="B622" t="str">
            <v>F0L-981</v>
          </cell>
          <cell r="C622" t="str">
            <v>7-030</v>
          </cell>
          <cell r="D622" t="str">
            <v>SERVOSA</v>
          </cell>
          <cell r="E622">
            <v>2014</v>
          </cell>
          <cell r="F622" t="str">
            <v>RMB SATECI</v>
          </cell>
          <cell r="G622" t="str">
            <v>HALF ROUND AR</v>
          </cell>
          <cell r="H622">
            <v>941</v>
          </cell>
          <cell r="I622" t="str">
            <v>PM_15M_SEMI</v>
          </cell>
          <cell r="J622" t="str">
            <v>SEMIREMOLQUE</v>
          </cell>
          <cell r="K622" t="str">
            <v>B. PILLONES</v>
          </cell>
          <cell r="L622" t="str">
            <v>AREQUIPA</v>
          </cell>
        </row>
        <row r="623">
          <cell r="B623" t="str">
            <v>F0L-982</v>
          </cell>
          <cell r="C623" t="str">
            <v>7-031</v>
          </cell>
          <cell r="D623" t="str">
            <v>SERVOSA</v>
          </cell>
          <cell r="E623">
            <v>2014</v>
          </cell>
          <cell r="F623" t="str">
            <v>RMB SATECI</v>
          </cell>
          <cell r="G623" t="str">
            <v>HALF ROUND AR</v>
          </cell>
          <cell r="H623">
            <v>942</v>
          </cell>
          <cell r="I623" t="str">
            <v>PM_15M_SEMI</v>
          </cell>
          <cell r="J623" t="str">
            <v>SEMIREMOLQUE</v>
          </cell>
          <cell r="K623" t="str">
            <v>B. PILLONES</v>
          </cell>
          <cell r="L623" t="str">
            <v>AREQUIPA</v>
          </cell>
        </row>
        <row r="624">
          <cell r="B624" t="str">
            <v>F0L-983</v>
          </cell>
          <cell r="C624" t="str">
            <v>7-032</v>
          </cell>
          <cell r="D624" t="str">
            <v>SERVOSA</v>
          </cell>
          <cell r="E624">
            <v>2014</v>
          </cell>
          <cell r="F624" t="str">
            <v>RMB SATECI</v>
          </cell>
          <cell r="G624" t="str">
            <v>HALF ROUND AR</v>
          </cell>
          <cell r="H624">
            <v>943</v>
          </cell>
          <cell r="I624" t="str">
            <v>PM_15M_SEMI</v>
          </cell>
          <cell r="J624" t="str">
            <v>SEMIREMOLQUE</v>
          </cell>
          <cell r="K624" t="str">
            <v>B. PILLONES</v>
          </cell>
          <cell r="L624" t="str">
            <v>AREQUIPA</v>
          </cell>
        </row>
        <row r="625">
          <cell r="B625" t="str">
            <v>F9X-975</v>
          </cell>
          <cell r="C625" t="str">
            <v>7-033</v>
          </cell>
          <cell r="D625" t="str">
            <v>SERVOSA</v>
          </cell>
          <cell r="E625">
            <v>2014</v>
          </cell>
          <cell r="F625" t="str">
            <v>RMB SATECI</v>
          </cell>
          <cell r="G625" t="str">
            <v>HALF ROUND AR</v>
          </cell>
          <cell r="H625">
            <v>952</v>
          </cell>
          <cell r="I625" t="str">
            <v>PM_15M_SEMI</v>
          </cell>
          <cell r="J625" t="str">
            <v>SEMIREMOLQUE</v>
          </cell>
          <cell r="K625" t="str">
            <v>B. PILLONES</v>
          </cell>
          <cell r="L625" t="str">
            <v>AREQUIPA</v>
          </cell>
        </row>
        <row r="626">
          <cell r="B626" t="str">
            <v>F9X-978</v>
          </cell>
          <cell r="C626" t="str">
            <v>7-034</v>
          </cell>
          <cell r="D626" t="str">
            <v>SERVOSA</v>
          </cell>
          <cell r="E626">
            <v>2014</v>
          </cell>
          <cell r="F626" t="str">
            <v>RMB SATECI</v>
          </cell>
          <cell r="G626" t="str">
            <v>HALF ROUND AR</v>
          </cell>
          <cell r="H626">
            <v>953</v>
          </cell>
          <cell r="I626" t="str">
            <v>PM_15M_SEMI</v>
          </cell>
          <cell r="J626" t="str">
            <v>SEMIREMOLQUE</v>
          </cell>
          <cell r="K626" t="str">
            <v>B. PILLONES</v>
          </cell>
          <cell r="L626" t="str">
            <v>AREQUIPA</v>
          </cell>
        </row>
        <row r="627">
          <cell r="B627" t="str">
            <v>F9X-999</v>
          </cell>
          <cell r="C627" t="str">
            <v>7-035</v>
          </cell>
          <cell r="D627" t="str">
            <v>SERVOSA</v>
          </cell>
          <cell r="E627">
            <v>2014</v>
          </cell>
          <cell r="F627" t="str">
            <v>RMB SATECI</v>
          </cell>
          <cell r="G627" t="str">
            <v>HALF ROUND AR</v>
          </cell>
          <cell r="H627">
            <v>945</v>
          </cell>
          <cell r="I627" t="str">
            <v>PM_15M_SEMI</v>
          </cell>
          <cell r="J627" t="str">
            <v>SEMIREMOLQUE</v>
          </cell>
          <cell r="K627" t="str">
            <v>B. PILLONES</v>
          </cell>
          <cell r="L627" t="str">
            <v>AREQUIPA</v>
          </cell>
        </row>
        <row r="628">
          <cell r="B628" t="str">
            <v>F9Z-996</v>
          </cell>
          <cell r="C628" t="str">
            <v>7-036</v>
          </cell>
          <cell r="D628" t="str">
            <v>SERVOSA</v>
          </cell>
          <cell r="E628">
            <v>2014</v>
          </cell>
          <cell r="F628" t="str">
            <v>RMB SATECI</v>
          </cell>
          <cell r="G628" t="str">
            <v>HALF ROUND AR</v>
          </cell>
          <cell r="H628">
            <v>946</v>
          </cell>
          <cell r="I628" t="str">
            <v>PM_15M_SEMI</v>
          </cell>
          <cell r="J628" t="str">
            <v>SEMIREMOLQUE</v>
          </cell>
          <cell r="K628" t="str">
            <v>B. PILLONES</v>
          </cell>
          <cell r="L628" t="str">
            <v>AREQUIPA</v>
          </cell>
        </row>
        <row r="629">
          <cell r="B629" t="str">
            <v>F9Z-999</v>
          </cell>
          <cell r="C629" t="str">
            <v>7-037</v>
          </cell>
          <cell r="D629" t="str">
            <v>SERVOSA</v>
          </cell>
          <cell r="E629">
            <v>2014</v>
          </cell>
          <cell r="F629" t="str">
            <v>RMB SATECI</v>
          </cell>
          <cell r="G629" t="str">
            <v>HALF ROUND AR</v>
          </cell>
          <cell r="H629">
            <v>948</v>
          </cell>
          <cell r="I629" t="str">
            <v>PM_15M_SEMI</v>
          </cell>
          <cell r="J629" t="str">
            <v>SEMIREMOLQUE</v>
          </cell>
          <cell r="K629" t="str">
            <v>B. PILLONES</v>
          </cell>
          <cell r="L629" t="str">
            <v>AREQUIPA</v>
          </cell>
        </row>
        <row r="630">
          <cell r="B630" t="str">
            <v>TDA-980</v>
          </cell>
          <cell r="C630" t="str">
            <v>7-038</v>
          </cell>
          <cell r="D630" t="str">
            <v>SERVOSA</v>
          </cell>
          <cell r="E630">
            <v>2014</v>
          </cell>
          <cell r="F630" t="str">
            <v>RMB SATECI</v>
          </cell>
          <cell r="G630" t="str">
            <v>HALF ROUND AR</v>
          </cell>
          <cell r="H630">
            <v>915</v>
          </cell>
          <cell r="I630" t="str">
            <v>PM_15M_SEMI</v>
          </cell>
          <cell r="J630" t="str">
            <v>SEMIREMOLQUE</v>
          </cell>
          <cell r="K630" t="str">
            <v>B. PILLONES</v>
          </cell>
          <cell r="L630" t="str">
            <v>AREQUIPA</v>
          </cell>
        </row>
        <row r="631">
          <cell r="B631" t="str">
            <v>TDA-981</v>
          </cell>
          <cell r="C631" t="str">
            <v>7-039</v>
          </cell>
          <cell r="D631" t="str">
            <v>SERVOSA</v>
          </cell>
          <cell r="E631">
            <v>2014</v>
          </cell>
          <cell r="F631" t="str">
            <v>RMB SATECI</v>
          </cell>
          <cell r="G631" t="str">
            <v>HALF ROUND AR</v>
          </cell>
          <cell r="H631">
            <v>922</v>
          </cell>
          <cell r="I631" t="str">
            <v>PM_15M_SEMI</v>
          </cell>
          <cell r="J631" t="str">
            <v>SEMIREMOLQUE</v>
          </cell>
          <cell r="K631" t="str">
            <v>B. PILLONES</v>
          </cell>
          <cell r="L631" t="str">
            <v>AREQUIPA</v>
          </cell>
        </row>
        <row r="632">
          <cell r="B632" t="str">
            <v>TDA-982</v>
          </cell>
          <cell r="C632" t="str">
            <v>7-040</v>
          </cell>
          <cell r="D632" t="str">
            <v>SERVOSA</v>
          </cell>
          <cell r="E632">
            <v>2014</v>
          </cell>
          <cell r="F632" t="str">
            <v>RMB SATECI</v>
          </cell>
          <cell r="G632" t="str">
            <v>HALF ROUND AR</v>
          </cell>
          <cell r="H632">
            <v>930</v>
          </cell>
          <cell r="I632" t="str">
            <v>PM_15M_SEMI</v>
          </cell>
          <cell r="J632" t="str">
            <v>SEMIREMOLQUE</v>
          </cell>
          <cell r="K632" t="str">
            <v>B. PILLONES</v>
          </cell>
          <cell r="L632" t="str">
            <v>AREQUIPA</v>
          </cell>
        </row>
        <row r="633">
          <cell r="B633" t="str">
            <v>TDA-983</v>
          </cell>
          <cell r="C633" t="str">
            <v>7-041</v>
          </cell>
          <cell r="D633" t="str">
            <v>SERVOSA</v>
          </cell>
          <cell r="E633">
            <v>2014</v>
          </cell>
          <cell r="F633" t="str">
            <v>RMB SATECI</v>
          </cell>
          <cell r="G633" t="str">
            <v>HALF ROUND AR</v>
          </cell>
          <cell r="H633">
            <v>918</v>
          </cell>
          <cell r="I633" t="str">
            <v>PM_15M_SEMI</v>
          </cell>
          <cell r="J633" t="str">
            <v>SEMIREMOLQUE</v>
          </cell>
          <cell r="K633" t="str">
            <v>B. PILLONES</v>
          </cell>
          <cell r="L633" t="str">
            <v>AREQUIPA</v>
          </cell>
        </row>
        <row r="634">
          <cell r="B634" t="str">
            <v>TDA-984</v>
          </cell>
          <cell r="C634" t="str">
            <v>7-042</v>
          </cell>
          <cell r="D634" t="str">
            <v>SERVOSA</v>
          </cell>
          <cell r="E634">
            <v>2014</v>
          </cell>
          <cell r="F634" t="str">
            <v>RMB SATECI</v>
          </cell>
          <cell r="G634" t="str">
            <v>HALF ROUND AR</v>
          </cell>
          <cell r="H634">
            <v>931</v>
          </cell>
          <cell r="I634" t="str">
            <v>PM_15M_SEMI</v>
          </cell>
          <cell r="J634" t="str">
            <v>SEMIREMOLQUE</v>
          </cell>
          <cell r="K634" t="str">
            <v>B. PILLONES</v>
          </cell>
          <cell r="L634" t="str">
            <v>AREQUIPA</v>
          </cell>
        </row>
        <row r="635">
          <cell r="B635" t="str">
            <v>TDA-985</v>
          </cell>
          <cell r="C635" t="str">
            <v>7-043</v>
          </cell>
          <cell r="D635" t="str">
            <v>SERVOSA</v>
          </cell>
          <cell r="E635">
            <v>2014</v>
          </cell>
          <cell r="F635" t="str">
            <v>RMB SATECI</v>
          </cell>
          <cell r="G635" t="str">
            <v>HALF ROUND AR</v>
          </cell>
          <cell r="H635">
            <v>925</v>
          </cell>
          <cell r="I635" t="str">
            <v>PM_15M_SEMI</v>
          </cell>
          <cell r="J635" t="str">
            <v>SEMIREMOLQUE</v>
          </cell>
          <cell r="K635" t="str">
            <v>B. PILLONES</v>
          </cell>
          <cell r="L635" t="str">
            <v>AREQUIPA</v>
          </cell>
        </row>
        <row r="636">
          <cell r="B636" t="str">
            <v>TDA-987</v>
          </cell>
          <cell r="C636" t="str">
            <v>7-044</v>
          </cell>
          <cell r="D636" t="str">
            <v>SERVOSA</v>
          </cell>
          <cell r="E636">
            <v>2014</v>
          </cell>
          <cell r="F636" t="str">
            <v>RMB SATECI</v>
          </cell>
          <cell r="G636" t="str">
            <v>HALF ROUND AR</v>
          </cell>
          <cell r="H636">
            <v>914</v>
          </cell>
          <cell r="I636" t="str">
            <v>PM_15M_SEMI</v>
          </cell>
          <cell r="J636" t="str">
            <v>SEMIREMOLQUE</v>
          </cell>
          <cell r="K636" t="str">
            <v>B. PILLONES</v>
          </cell>
          <cell r="L636" t="str">
            <v>AREQUIPA</v>
          </cell>
        </row>
        <row r="637">
          <cell r="B637" t="str">
            <v>TDA-988</v>
          </cell>
          <cell r="C637" t="str">
            <v>7-045</v>
          </cell>
          <cell r="D637" t="str">
            <v>SERVOSA</v>
          </cell>
          <cell r="E637">
            <v>2014</v>
          </cell>
          <cell r="F637" t="str">
            <v>RMB SATECI</v>
          </cell>
          <cell r="G637" t="str">
            <v>HALF ROUND AR</v>
          </cell>
          <cell r="H637">
            <v>924</v>
          </cell>
          <cell r="I637" t="str">
            <v>PM_15M_SEMI</v>
          </cell>
          <cell r="J637" t="str">
            <v>SEMIREMOLQUE</v>
          </cell>
          <cell r="K637" t="str">
            <v>B. PILLONES</v>
          </cell>
          <cell r="L637" t="str">
            <v>AREQUIPA</v>
          </cell>
        </row>
        <row r="638">
          <cell r="B638" t="str">
            <v>TDA-989</v>
          </cell>
          <cell r="C638" t="str">
            <v>7-046</v>
          </cell>
          <cell r="D638" t="str">
            <v>SERVOSA</v>
          </cell>
          <cell r="E638">
            <v>2014</v>
          </cell>
          <cell r="F638" t="str">
            <v>RMB SATECI</v>
          </cell>
          <cell r="G638" t="str">
            <v>HALF ROUND AR</v>
          </cell>
          <cell r="H638">
            <v>926</v>
          </cell>
          <cell r="I638" t="str">
            <v>PM_15M_SEMI</v>
          </cell>
          <cell r="J638" t="str">
            <v>SEMIREMOLQUE</v>
          </cell>
          <cell r="K638" t="str">
            <v>B. PILLONES</v>
          </cell>
          <cell r="L638" t="str">
            <v>AREQUIPA</v>
          </cell>
        </row>
        <row r="639">
          <cell r="B639" t="str">
            <v>TDA-990</v>
          </cell>
          <cell r="C639" t="str">
            <v>7-047</v>
          </cell>
          <cell r="D639" t="str">
            <v>SERVOSA</v>
          </cell>
          <cell r="E639">
            <v>2014</v>
          </cell>
          <cell r="F639" t="str">
            <v>RMB SATECI</v>
          </cell>
          <cell r="G639" t="str">
            <v>HALF ROUND AR</v>
          </cell>
          <cell r="H639">
            <v>916</v>
          </cell>
          <cell r="I639" t="str">
            <v>PM_15M_SEMI</v>
          </cell>
          <cell r="J639" t="str">
            <v>SEMIREMOLQUE</v>
          </cell>
          <cell r="K639" t="str">
            <v>B. PILLONES</v>
          </cell>
          <cell r="L639" t="str">
            <v>AREQUIPA</v>
          </cell>
        </row>
        <row r="640">
          <cell r="B640" t="str">
            <v>TDA-991</v>
          </cell>
          <cell r="C640" t="str">
            <v>7-048</v>
          </cell>
          <cell r="D640" t="str">
            <v>SERVOSA</v>
          </cell>
          <cell r="E640">
            <v>2014</v>
          </cell>
          <cell r="F640" t="str">
            <v>RMB SATECI</v>
          </cell>
          <cell r="G640" t="str">
            <v>HALF ROUND AR</v>
          </cell>
          <cell r="H640">
            <v>919</v>
          </cell>
          <cell r="I640" t="str">
            <v>PM_15M_SEMI</v>
          </cell>
          <cell r="J640" t="str">
            <v>SEMIREMOLQUE</v>
          </cell>
          <cell r="K640" t="str">
            <v>B. PILLONES</v>
          </cell>
          <cell r="L640" t="str">
            <v>AREQUIPA</v>
          </cell>
        </row>
        <row r="641">
          <cell r="B641" t="str">
            <v>TDA-992</v>
          </cell>
          <cell r="C641" t="str">
            <v>7-049</v>
          </cell>
          <cell r="D641" t="str">
            <v>SERVOSA</v>
          </cell>
          <cell r="E641">
            <v>2014</v>
          </cell>
          <cell r="F641" t="str">
            <v>RMB SATECI</v>
          </cell>
          <cell r="G641" t="str">
            <v>HALF ROUND AR</v>
          </cell>
          <cell r="H641">
            <v>917</v>
          </cell>
          <cell r="I641" t="str">
            <v>PM_15M_SEMI</v>
          </cell>
          <cell r="J641" t="str">
            <v>SEMIREMOLQUE</v>
          </cell>
          <cell r="K641" t="str">
            <v>B. PILLONES</v>
          </cell>
          <cell r="L641" t="str">
            <v>AREQUIPA</v>
          </cell>
        </row>
        <row r="642">
          <cell r="B642" t="str">
            <v>TDA-994</v>
          </cell>
          <cell r="C642" t="str">
            <v>7-050</v>
          </cell>
          <cell r="D642" t="str">
            <v>SERVOSA</v>
          </cell>
          <cell r="E642">
            <v>2014</v>
          </cell>
          <cell r="F642" t="str">
            <v>RMB SATECI</v>
          </cell>
          <cell r="G642" t="str">
            <v>HALF ROUND AR</v>
          </cell>
          <cell r="H642">
            <v>923</v>
          </cell>
          <cell r="I642" t="str">
            <v>PM_15M_SEMI</v>
          </cell>
          <cell r="J642" t="str">
            <v>SEMIREMOLQUE</v>
          </cell>
          <cell r="K642" t="str">
            <v>B. PILLONES</v>
          </cell>
          <cell r="L642" t="str">
            <v>AREQUIPA</v>
          </cell>
        </row>
        <row r="643">
          <cell r="B643" t="str">
            <v>TDA-995</v>
          </cell>
          <cell r="C643" t="str">
            <v>7-051</v>
          </cell>
          <cell r="D643" t="str">
            <v>SERVOSA</v>
          </cell>
          <cell r="E643">
            <v>2014</v>
          </cell>
          <cell r="F643" t="str">
            <v>RMB SATECI</v>
          </cell>
          <cell r="G643" t="str">
            <v>HALF ROUND AR</v>
          </cell>
          <cell r="H643">
            <v>920</v>
          </cell>
          <cell r="I643" t="str">
            <v>PM_15M_SEMI</v>
          </cell>
          <cell r="J643" t="str">
            <v>SEMIREMOLQUE</v>
          </cell>
          <cell r="K643" t="str">
            <v>B. PILLONES</v>
          </cell>
          <cell r="L643" t="str">
            <v>AREQUIPA</v>
          </cell>
        </row>
        <row r="644">
          <cell r="B644" t="str">
            <v>VBK-973</v>
          </cell>
          <cell r="C644" t="str">
            <v>7-052</v>
          </cell>
          <cell r="D644" t="str">
            <v>SERVOSA</v>
          </cell>
          <cell r="I644" t="str">
            <v>PM_15M_SEMI</v>
          </cell>
          <cell r="J644" t="str">
            <v>SEMIREMOLQUE</v>
          </cell>
          <cell r="K644">
            <v>0</v>
          </cell>
          <cell r="L644" t="str">
            <v>AREQUIPA</v>
          </cell>
        </row>
        <row r="645">
          <cell r="B645" t="str">
            <v>F1L-978</v>
          </cell>
          <cell r="C645" t="str">
            <v>7-053</v>
          </cell>
          <cell r="D645" t="str">
            <v>SERVOSA</v>
          </cell>
          <cell r="E645">
            <v>2014</v>
          </cell>
          <cell r="F645" t="str">
            <v>RMB SATECI</v>
          </cell>
          <cell r="G645" t="str">
            <v>HALF ROUND AR</v>
          </cell>
          <cell r="H645">
            <v>906</v>
          </cell>
          <cell r="I645" t="str">
            <v>PM_15M_SEMI</v>
          </cell>
          <cell r="J645" t="str">
            <v>SEMIREMOLQUE</v>
          </cell>
          <cell r="K645" t="str">
            <v>B. PILLONES</v>
          </cell>
          <cell r="L645" t="str">
            <v>AREQUIPA</v>
          </cell>
        </row>
        <row r="646">
          <cell r="B646" t="str">
            <v>TDA-996</v>
          </cell>
          <cell r="C646" t="str">
            <v>7-054</v>
          </cell>
          <cell r="D646" t="str">
            <v>SERVOSA</v>
          </cell>
          <cell r="E646">
            <v>2014</v>
          </cell>
          <cell r="F646" t="str">
            <v>RMB SATECI</v>
          </cell>
          <cell r="G646" t="str">
            <v>HALF ROUND AR</v>
          </cell>
          <cell r="H646">
            <v>929</v>
          </cell>
          <cell r="I646" t="str">
            <v>PM_15M_SEMI</v>
          </cell>
          <cell r="J646" t="str">
            <v>SEMIREMOLQUE</v>
          </cell>
          <cell r="K646" t="str">
            <v>B. PILLONES</v>
          </cell>
          <cell r="L646" t="str">
            <v>AREQUIPA</v>
          </cell>
        </row>
        <row r="647">
          <cell r="B647" t="str">
            <v>ACF-992</v>
          </cell>
          <cell r="C647" t="str">
            <v>7-055</v>
          </cell>
          <cell r="D647" t="str">
            <v>SERVOSA</v>
          </cell>
          <cell r="E647">
            <v>2014</v>
          </cell>
          <cell r="F647" t="str">
            <v>RMB SATECI</v>
          </cell>
          <cell r="G647" t="str">
            <v>HALF ROUND AR</v>
          </cell>
          <cell r="H647">
            <v>852</v>
          </cell>
          <cell r="I647" t="str">
            <v>PM_15M_SEMI</v>
          </cell>
          <cell r="J647" t="str">
            <v>SEMIREMOLQUE</v>
          </cell>
          <cell r="K647" t="str">
            <v>B. PILLONES</v>
          </cell>
          <cell r="L647" t="str">
            <v>AREQUIPA</v>
          </cell>
        </row>
        <row r="648">
          <cell r="B648" t="str">
            <v>ACF-991</v>
          </cell>
          <cell r="C648" t="str">
            <v>7-056</v>
          </cell>
          <cell r="D648" t="str">
            <v>SERVOSA</v>
          </cell>
          <cell r="E648">
            <v>2014</v>
          </cell>
          <cell r="F648" t="str">
            <v>RMB SATECI</v>
          </cell>
          <cell r="G648" t="str">
            <v>HALF ROUND AR</v>
          </cell>
          <cell r="H648">
            <v>850</v>
          </cell>
          <cell r="I648" t="str">
            <v>PM_15M_SEMI</v>
          </cell>
          <cell r="J648" t="str">
            <v>SEMIREMOLQUE</v>
          </cell>
          <cell r="K648" t="str">
            <v>B. PILLONES</v>
          </cell>
          <cell r="L648" t="str">
            <v>AREQUIPA</v>
          </cell>
        </row>
        <row r="649">
          <cell r="B649" t="str">
            <v>ADE-997</v>
          </cell>
          <cell r="C649" t="str">
            <v>7-057</v>
          </cell>
          <cell r="D649" t="str">
            <v>SERVOSA</v>
          </cell>
          <cell r="E649">
            <v>2017</v>
          </cell>
          <cell r="F649" t="str">
            <v>ALCANTARA</v>
          </cell>
          <cell r="G649" t="str">
            <v>ATS</v>
          </cell>
          <cell r="H649">
            <v>848</v>
          </cell>
          <cell r="I649" t="str">
            <v>PM_15M_SEMI</v>
          </cell>
          <cell r="J649" t="str">
            <v>SEMIREMOLQUE</v>
          </cell>
          <cell r="K649" t="str">
            <v>B. PILLONES</v>
          </cell>
          <cell r="L649" t="str">
            <v>AREQUIPA</v>
          </cell>
        </row>
        <row r="650">
          <cell r="B650" t="str">
            <v>ADE-998</v>
          </cell>
          <cell r="C650" t="str">
            <v>7-058</v>
          </cell>
          <cell r="D650" t="str">
            <v>SERVOSA</v>
          </cell>
          <cell r="E650">
            <v>2017</v>
          </cell>
          <cell r="F650" t="str">
            <v>ALCANTARA</v>
          </cell>
          <cell r="G650" t="str">
            <v>ATS</v>
          </cell>
          <cell r="H650">
            <v>854</v>
          </cell>
          <cell r="I650" t="str">
            <v>PM_15M_SEMI</v>
          </cell>
          <cell r="J650" t="str">
            <v>SEMIREMOLQUE</v>
          </cell>
          <cell r="K650" t="str">
            <v>B. PILLONES</v>
          </cell>
          <cell r="L650" t="str">
            <v>AREQUIPA</v>
          </cell>
        </row>
        <row r="651">
          <cell r="B651" t="str">
            <v>ADE-993</v>
          </cell>
          <cell r="C651" t="str">
            <v>7-059</v>
          </cell>
          <cell r="D651" t="str">
            <v>SERVOSA</v>
          </cell>
          <cell r="E651">
            <v>2017</v>
          </cell>
          <cell r="F651" t="str">
            <v>ALCANTARA</v>
          </cell>
          <cell r="G651" t="str">
            <v>ATS</v>
          </cell>
          <cell r="H651">
            <v>856</v>
          </cell>
          <cell r="I651" t="str">
            <v>PM_15M_SEMI</v>
          </cell>
          <cell r="J651" t="str">
            <v>SEMIREMOLQUE</v>
          </cell>
          <cell r="K651" t="str">
            <v>B. PILLONES</v>
          </cell>
          <cell r="L651" t="str">
            <v>AREQUIPA</v>
          </cell>
        </row>
        <row r="652">
          <cell r="B652" t="str">
            <v>ADE-996</v>
          </cell>
          <cell r="C652" t="str">
            <v>7-060</v>
          </cell>
          <cell r="D652" t="str">
            <v>SERVOSA</v>
          </cell>
          <cell r="E652">
            <v>2017</v>
          </cell>
          <cell r="F652" t="str">
            <v>ALCANTARA</v>
          </cell>
          <cell r="G652" t="str">
            <v>ATS</v>
          </cell>
          <cell r="H652">
            <v>849</v>
          </cell>
          <cell r="I652" t="str">
            <v>PM_15M_SEMI</v>
          </cell>
          <cell r="J652" t="str">
            <v>SEMIREMOLQUE</v>
          </cell>
          <cell r="K652" t="str">
            <v>B. PILLONES</v>
          </cell>
          <cell r="L652" t="str">
            <v>AREQUIPA</v>
          </cell>
        </row>
        <row r="653">
          <cell r="B653" t="str">
            <v>ADE-995</v>
          </cell>
          <cell r="C653" t="str">
            <v>7-061</v>
          </cell>
          <cell r="D653" t="str">
            <v>SERVOSA</v>
          </cell>
          <cell r="E653">
            <v>2017</v>
          </cell>
          <cell r="F653" t="str">
            <v>ALCANTARA</v>
          </cell>
          <cell r="G653" t="str">
            <v>ATS</v>
          </cell>
          <cell r="H653">
            <v>709</v>
          </cell>
          <cell r="I653" t="str">
            <v>PM_15M_SEMI</v>
          </cell>
          <cell r="J653" t="str">
            <v>SEMIREMOLQUE</v>
          </cell>
          <cell r="K653" t="str">
            <v>B. PILLONES</v>
          </cell>
          <cell r="L653" t="str">
            <v>AREQUIPA</v>
          </cell>
        </row>
        <row r="654">
          <cell r="B654" t="str">
            <v>ADE-994</v>
          </cell>
          <cell r="C654" t="str">
            <v>7-062</v>
          </cell>
          <cell r="D654" t="str">
            <v>SERVOSA</v>
          </cell>
          <cell r="E654">
            <v>2017</v>
          </cell>
          <cell r="F654" t="str">
            <v>ALCANTARA</v>
          </cell>
          <cell r="G654" t="str">
            <v>ATS</v>
          </cell>
          <cell r="H654">
            <v>725</v>
          </cell>
          <cell r="I654" t="str">
            <v>PM_15M_SEMI</v>
          </cell>
          <cell r="J654" t="str">
            <v>SEMIREMOLQUE</v>
          </cell>
          <cell r="K654" t="str">
            <v>B. PILLONES</v>
          </cell>
          <cell r="L654" t="str">
            <v>AREQUIPA</v>
          </cell>
        </row>
        <row r="655">
          <cell r="B655" t="str">
            <v>ABV-977</v>
          </cell>
          <cell r="C655" t="str">
            <v>7-063</v>
          </cell>
          <cell r="D655" t="str">
            <v>SERVOSA</v>
          </cell>
          <cell r="F655" t="str">
            <v>ALCANTARA</v>
          </cell>
          <cell r="G655" t="str">
            <v>ATS</v>
          </cell>
          <cell r="H655">
            <v>4002</v>
          </cell>
          <cell r="I655" t="str">
            <v>PM_15M_SEMI</v>
          </cell>
          <cell r="J655" t="str">
            <v>SEMIREMOLQUE</v>
          </cell>
          <cell r="K655" t="str">
            <v>B. PILLONES</v>
          </cell>
          <cell r="L655" t="str">
            <v>AREQUIPA</v>
          </cell>
        </row>
        <row r="656">
          <cell r="B656" t="str">
            <v>ABP-984</v>
          </cell>
          <cell r="C656" t="str">
            <v>7-064</v>
          </cell>
          <cell r="D656" t="str">
            <v>SERVOSA</v>
          </cell>
          <cell r="F656" t="str">
            <v>ALCANTARA</v>
          </cell>
          <cell r="G656" t="str">
            <v>ATS</v>
          </cell>
          <cell r="H656">
            <v>4004</v>
          </cell>
          <cell r="I656" t="str">
            <v>PM_15M_SEMI</v>
          </cell>
          <cell r="J656" t="str">
            <v>SEMIREMOLQUE</v>
          </cell>
          <cell r="K656" t="str">
            <v>B. PILLONES</v>
          </cell>
          <cell r="L656" t="str">
            <v>AREQUIPA</v>
          </cell>
        </row>
        <row r="657">
          <cell r="B657" t="str">
            <v>ABV-978</v>
          </cell>
          <cell r="C657" t="str">
            <v>7-065</v>
          </cell>
          <cell r="D657" t="str">
            <v>SERVOSA</v>
          </cell>
          <cell r="F657" t="str">
            <v>ALCANTARA</v>
          </cell>
          <cell r="G657" t="str">
            <v>ATS</v>
          </cell>
          <cell r="H657">
            <v>4010</v>
          </cell>
          <cell r="I657" t="str">
            <v>PM_15M_SEMI</v>
          </cell>
          <cell r="J657" t="str">
            <v>SEMIREMOLQUE</v>
          </cell>
          <cell r="K657" t="str">
            <v>B. PILLONES</v>
          </cell>
          <cell r="L657" t="str">
            <v>AREQUIPA</v>
          </cell>
        </row>
        <row r="658">
          <cell r="B658" t="str">
            <v>ABV-979</v>
          </cell>
          <cell r="C658" t="str">
            <v>7-066</v>
          </cell>
          <cell r="D658" t="str">
            <v>SERVOSA</v>
          </cell>
          <cell r="F658" t="str">
            <v>ALCANTARA</v>
          </cell>
          <cell r="G658" t="str">
            <v>ATS</v>
          </cell>
          <cell r="H658">
            <v>4013</v>
          </cell>
          <cell r="I658" t="str">
            <v>PM_15M_SEMI</v>
          </cell>
          <cell r="J658" t="str">
            <v>SEMIREMOLQUE</v>
          </cell>
          <cell r="K658" t="str">
            <v>B. PILLONES</v>
          </cell>
          <cell r="L658" t="str">
            <v>AREQUIPA</v>
          </cell>
        </row>
        <row r="659">
          <cell r="B659" t="str">
            <v>ABV-980</v>
          </cell>
          <cell r="C659" t="str">
            <v>7-067</v>
          </cell>
          <cell r="D659" t="str">
            <v>SERVOSA</v>
          </cell>
          <cell r="F659" t="str">
            <v>ALCANTARA</v>
          </cell>
          <cell r="G659" t="str">
            <v>ATS</v>
          </cell>
          <cell r="H659">
            <v>4024</v>
          </cell>
          <cell r="I659" t="str">
            <v>PM_15M_SEMI</v>
          </cell>
          <cell r="J659" t="str">
            <v>SEMIREMOLQUE</v>
          </cell>
          <cell r="K659" t="str">
            <v>B. PILLONES</v>
          </cell>
          <cell r="L659" t="str">
            <v>AREQUIPA</v>
          </cell>
        </row>
        <row r="660">
          <cell r="C660" t="str">
            <v>7-068</v>
          </cell>
          <cell r="D660" t="str">
            <v>SERVOSA</v>
          </cell>
          <cell r="J660" t="str">
            <v>SEMIREMOLQUE</v>
          </cell>
          <cell r="K660" t="str">
            <v>CV COMBUSTIBLE</v>
          </cell>
          <cell r="L660" t="str">
            <v>AREQUIPA</v>
          </cell>
        </row>
        <row r="661">
          <cell r="C661" t="str">
            <v>7-069</v>
          </cell>
          <cell r="D661" t="str">
            <v>SERVOSA</v>
          </cell>
          <cell r="J661" t="str">
            <v>SEMIREMOLQUE</v>
          </cell>
          <cell r="K661" t="str">
            <v>CV COMBUSTIBLE</v>
          </cell>
          <cell r="L661" t="str">
            <v>AREQUIPA</v>
          </cell>
        </row>
        <row r="662">
          <cell r="C662" t="str">
            <v>7-070</v>
          </cell>
          <cell r="D662" t="str">
            <v>SERVOSA</v>
          </cell>
          <cell r="J662" t="str">
            <v>SEMIREMOLQUE</v>
          </cell>
          <cell r="K662" t="str">
            <v>CV COMBUSTIBLE</v>
          </cell>
          <cell r="L662" t="str">
            <v>AREQUIPA</v>
          </cell>
        </row>
        <row r="663">
          <cell r="K663" t="str">
            <v>LB COMBUSTIBLE</v>
          </cell>
        </row>
        <row r="664">
          <cell r="K664" t="str">
            <v>LB COMBUSTIBLE</v>
          </cell>
        </row>
        <row r="665">
          <cell r="K665" t="str">
            <v>LB COMBUSTIBLE</v>
          </cell>
        </row>
        <row r="666">
          <cell r="K666" t="str">
            <v>LB COMBUSTIBLE</v>
          </cell>
        </row>
        <row r="667">
          <cell r="K667" t="str">
            <v>LB COMBUSTIBLE</v>
          </cell>
        </row>
        <row r="668">
          <cell r="K668" t="str">
            <v>LB COMBUSTIBLE</v>
          </cell>
        </row>
        <row r="669">
          <cell r="K669" t="str">
            <v>LB COMBUSTIBLE</v>
          </cell>
        </row>
        <row r="670">
          <cell r="K670" t="str">
            <v>LB COMBUSTIBLE</v>
          </cell>
        </row>
        <row r="671">
          <cell r="K671" t="str">
            <v>LB COMBUSTIBLE</v>
          </cell>
        </row>
        <row r="672">
          <cell r="K672" t="str">
            <v>LB COMBUSTIBLE</v>
          </cell>
        </row>
        <row r="673">
          <cell r="K673" t="str">
            <v>LB COMBUSTIBLE</v>
          </cell>
        </row>
        <row r="674">
          <cell r="K674" t="str">
            <v>LB COMBUSTIBLE</v>
          </cell>
        </row>
        <row r="675">
          <cell r="K675" t="str">
            <v>LB COMBUSTIBLE</v>
          </cell>
        </row>
        <row r="676">
          <cell r="K676" t="str">
            <v>LB COMBUSTIBLE</v>
          </cell>
        </row>
        <row r="677">
          <cell r="K677" t="str">
            <v>LB COMBUSTIBLE</v>
          </cell>
        </row>
        <row r="678">
          <cell r="K678" t="str">
            <v>LB COMBUSTIBLE</v>
          </cell>
        </row>
        <row r="679">
          <cell r="K679" t="str">
            <v>LB COMBUSTIBLE</v>
          </cell>
        </row>
        <row r="680">
          <cell r="K680" t="str">
            <v>LB COMBUSTIBLE</v>
          </cell>
        </row>
        <row r="681">
          <cell r="K681" t="str">
            <v>LB COMBUSTIBLE</v>
          </cell>
        </row>
        <row r="682">
          <cell r="K682" t="str">
            <v>LB COMBUSTIBLE</v>
          </cell>
        </row>
        <row r="683">
          <cell r="K683" t="str">
            <v>LB COMBUSTIBLE</v>
          </cell>
        </row>
        <row r="684">
          <cell r="K684" t="str">
            <v>LB COMBUSTIBLE</v>
          </cell>
        </row>
        <row r="685">
          <cell r="K685" t="str">
            <v>LB COMBUSTIBLE</v>
          </cell>
        </row>
        <row r="686">
          <cell r="K686" t="str">
            <v>LB COMBUSTIBLE</v>
          </cell>
        </row>
        <row r="687">
          <cell r="K687" t="str">
            <v>LB COMBUSTIBLE</v>
          </cell>
        </row>
        <row r="688">
          <cell r="K688" t="str">
            <v>LB COMBUSTIBLE</v>
          </cell>
        </row>
        <row r="689">
          <cell r="K689" t="str">
            <v>LB COMBUSTIBLE</v>
          </cell>
        </row>
        <row r="690">
          <cell r="K690" t="str">
            <v>LB COMBUSTIBLE</v>
          </cell>
        </row>
        <row r="691">
          <cell r="K691" t="str">
            <v>LB COMBUSTIBLE</v>
          </cell>
        </row>
        <row r="692">
          <cell r="K692" t="str">
            <v>LB COMBUSTIBLE</v>
          </cell>
        </row>
        <row r="693">
          <cell r="K693" t="str">
            <v>LB COMBUSTIBLE</v>
          </cell>
        </row>
        <row r="694">
          <cell r="K694" t="str">
            <v>LB COMBUSTIBLE</v>
          </cell>
        </row>
        <row r="695">
          <cell r="K695" t="str">
            <v>LB COMBUSTIBLE</v>
          </cell>
        </row>
        <row r="696">
          <cell r="K696" t="str">
            <v>LB COMBUSTIBLE</v>
          </cell>
        </row>
        <row r="697">
          <cell r="K697" t="str">
            <v>LB COMBUSTIBLE</v>
          </cell>
        </row>
        <row r="698">
          <cell r="K698" t="str">
            <v>LB COMBUSTIBLE</v>
          </cell>
        </row>
        <row r="699">
          <cell r="K699" t="str">
            <v>LB COMBUSTIBLE</v>
          </cell>
        </row>
        <row r="700">
          <cell r="K700" t="str">
            <v>LB COMBUSTIBLE</v>
          </cell>
        </row>
        <row r="701">
          <cell r="K701" t="str">
            <v>LB COMBUSTIBLE</v>
          </cell>
        </row>
        <row r="702">
          <cell r="K702" t="str">
            <v>LB COMBUSTIBLE</v>
          </cell>
        </row>
        <row r="703">
          <cell r="K703" t="str">
            <v>LB COMBUSTIBLE</v>
          </cell>
        </row>
        <row r="704">
          <cell r="K704" t="str">
            <v>LB COMBUSTIBLE</v>
          </cell>
        </row>
        <row r="705">
          <cell r="K705" t="str">
            <v>LB COMBUSTIBLE</v>
          </cell>
        </row>
        <row r="706">
          <cell r="K706" t="str">
            <v>LB COMBUSTIBLE</v>
          </cell>
        </row>
        <row r="707">
          <cell r="K707" t="str">
            <v>LB COMBUSTIBLE</v>
          </cell>
        </row>
        <row r="708">
          <cell r="K708" t="str">
            <v>LB COMBUSTIBLE</v>
          </cell>
        </row>
        <row r="709">
          <cell r="K709" t="str">
            <v>LB COMBUSTIBLE</v>
          </cell>
        </row>
        <row r="710">
          <cell r="K710" t="str">
            <v>LB COMBUSTIBLE</v>
          </cell>
        </row>
        <row r="711">
          <cell r="K711" t="str">
            <v>LB COMBUSTIBLE</v>
          </cell>
        </row>
        <row r="712">
          <cell r="K712" t="str">
            <v>LB COMBUSTIBLE</v>
          </cell>
        </row>
        <row r="713">
          <cell r="K713" t="str">
            <v>LB COMBUSTIBLE</v>
          </cell>
        </row>
        <row r="714">
          <cell r="K714" t="str">
            <v>LB COMBUSTIBLE</v>
          </cell>
        </row>
        <row r="715">
          <cell r="K715" t="str">
            <v>LB COMBUSTIBLE</v>
          </cell>
        </row>
        <row r="716">
          <cell r="K716" t="str">
            <v>LB COMBUSTIBLE</v>
          </cell>
        </row>
        <row r="717">
          <cell r="K717" t="str">
            <v>LB COMBUSTIBLE</v>
          </cell>
        </row>
        <row r="718">
          <cell r="K718" t="str">
            <v>LB COMBUSTIBLE</v>
          </cell>
        </row>
        <row r="719">
          <cell r="K719" t="str">
            <v>LB COMBUSTIBLE</v>
          </cell>
        </row>
        <row r="720">
          <cell r="K720" t="str">
            <v>LB COMBUSTIBLE</v>
          </cell>
        </row>
        <row r="721">
          <cell r="K721" t="str">
            <v>LB COMBUSTIBLE</v>
          </cell>
        </row>
        <row r="722">
          <cell r="K722" t="str">
            <v>LB COMBUSTIBLE</v>
          </cell>
        </row>
        <row r="723">
          <cell r="K723" t="str">
            <v>LB COMBUSTIBLE</v>
          </cell>
        </row>
        <row r="724">
          <cell r="K724" t="str">
            <v>LB COMBUSTIBLE</v>
          </cell>
        </row>
        <row r="725">
          <cell r="K725" t="str">
            <v>LB COMBUSTIBLE</v>
          </cell>
        </row>
        <row r="726">
          <cell r="K726" t="str">
            <v>LB COMBUSTIBLE</v>
          </cell>
        </row>
        <row r="727">
          <cell r="K727" t="str">
            <v>LB COMBUSTIBLE</v>
          </cell>
        </row>
        <row r="728">
          <cell r="K728" t="str">
            <v>LB COMBUSTIBLE</v>
          </cell>
        </row>
        <row r="729">
          <cell r="K729" t="str">
            <v>LB COMBUSTIBLE</v>
          </cell>
        </row>
        <row r="730">
          <cell r="K730" t="str">
            <v>LB COMBUSTIBLE</v>
          </cell>
        </row>
        <row r="731">
          <cell r="K731" t="str">
            <v>LB COMBUSTIBLE</v>
          </cell>
        </row>
        <row r="732">
          <cell r="K732" t="str">
            <v>LB COMBUSTIBLE</v>
          </cell>
        </row>
        <row r="733">
          <cell r="K733" t="str">
            <v>LB COMBUSTIBLE</v>
          </cell>
        </row>
        <row r="734">
          <cell r="K734" t="str">
            <v>LB COMBUSTIBLE</v>
          </cell>
        </row>
        <row r="735">
          <cell r="K735" t="str">
            <v>LB COMBUSTIBLE</v>
          </cell>
        </row>
        <row r="736">
          <cell r="K736" t="str">
            <v>LB COMBUSTIBLE</v>
          </cell>
        </row>
        <row r="737">
          <cell r="K737" t="str">
            <v>LB COMBUSTIBLE</v>
          </cell>
        </row>
        <row r="738">
          <cell r="K738" t="str">
            <v>LB COMBUSTIBLE</v>
          </cell>
        </row>
        <row r="739">
          <cell r="K739" t="str">
            <v>LB COMBUSTIBLE</v>
          </cell>
        </row>
        <row r="740">
          <cell r="K740" t="str">
            <v>LB COMBUSTIBLE</v>
          </cell>
        </row>
        <row r="741">
          <cell r="K741" t="str">
            <v>LB COMBUSTIBLE</v>
          </cell>
        </row>
        <row r="742">
          <cell r="K742" t="str">
            <v>LB COMBUSTIBLE</v>
          </cell>
        </row>
        <row r="743">
          <cell r="K743" t="str">
            <v>LB COMBUSTIBLE</v>
          </cell>
        </row>
        <row r="744">
          <cell r="K744" t="str">
            <v>LB COMBUSTIBLE</v>
          </cell>
        </row>
        <row r="745">
          <cell r="K745" t="str">
            <v>LB COMBUSTIBLE</v>
          </cell>
        </row>
        <row r="746">
          <cell r="K746" t="str">
            <v>LB COMBUSTIBLE</v>
          </cell>
        </row>
      </sheetData>
      <sheetData sheetId="1">
        <row r="2">
          <cell r="C2" t="str">
            <v>PLACA</v>
          </cell>
        </row>
      </sheetData>
      <sheetData sheetId="2">
        <row r="105">
          <cell r="N105" t="str">
            <v/>
          </cell>
        </row>
      </sheetData>
      <sheetData sheetId="3">
        <row r="8">
          <cell r="C8" t="str">
            <v>DATOS DE LA UNIDAD</v>
          </cell>
        </row>
      </sheetData>
      <sheetData sheetId="4">
        <row r="2">
          <cell r="A2" t="str">
            <v>PM_15M_T_FREIGH0</v>
          </cell>
        </row>
      </sheetData>
      <sheetData sheetId="5">
        <row r="2">
          <cell r="C2" t="str">
            <v>PLACA</v>
          </cell>
        </row>
      </sheetData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TRIZ"/>
      <sheetName val="TABLAS"/>
      <sheetName val="0"/>
      <sheetName val="1"/>
      <sheetName val="3"/>
      <sheetName val="4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>
        <row r="3">
          <cell r="J3" t="str">
            <v>PROBABILIDAD</v>
          </cell>
          <cell r="K3" t="str">
            <v>Catastrófico</v>
          </cell>
          <cell r="L3" t="str">
            <v>Mayor</v>
          </cell>
          <cell r="M3" t="str">
            <v>Moderado</v>
          </cell>
          <cell r="N3" t="str">
            <v>Menor</v>
          </cell>
          <cell r="O3" t="str">
            <v>Insignificante</v>
          </cell>
        </row>
        <row r="4">
          <cell r="J4" t="str">
            <v>Rara vez</v>
          </cell>
          <cell r="K4" t="str">
            <v>Medio</v>
          </cell>
          <cell r="L4" t="str">
            <v>Medio</v>
          </cell>
          <cell r="M4" t="str">
            <v>Bajo</v>
          </cell>
          <cell r="N4" t="str">
            <v>Bajo</v>
          </cell>
          <cell r="O4" t="str">
            <v>Bajo</v>
          </cell>
        </row>
        <row r="5">
          <cell r="J5" t="str">
            <v>Poco probable</v>
          </cell>
          <cell r="K5" t="str">
            <v>Alto</v>
          </cell>
          <cell r="L5" t="str">
            <v>Medio</v>
          </cell>
          <cell r="M5" t="str">
            <v>Medio</v>
          </cell>
          <cell r="N5" t="str">
            <v>Bajo</v>
          </cell>
          <cell r="O5" t="str">
            <v>Bajo</v>
          </cell>
        </row>
        <row r="6">
          <cell r="J6" t="str">
            <v>Probable</v>
          </cell>
          <cell r="K6" t="str">
            <v>Alto</v>
          </cell>
          <cell r="L6" t="str">
            <v>Alto</v>
          </cell>
          <cell r="M6" t="str">
            <v>Medio</v>
          </cell>
          <cell r="N6" t="str">
            <v>Medio</v>
          </cell>
          <cell r="O6" t="str">
            <v>Bajo</v>
          </cell>
        </row>
        <row r="7">
          <cell r="J7" t="str">
            <v>Muy probable</v>
          </cell>
          <cell r="K7" t="str">
            <v>Alto</v>
          </cell>
          <cell r="L7" t="str">
            <v>Alto</v>
          </cell>
          <cell r="M7" t="str">
            <v>Medio</v>
          </cell>
          <cell r="N7" t="str">
            <v>Medio</v>
          </cell>
          <cell r="O7" t="str">
            <v>Medio</v>
          </cell>
        </row>
        <row r="8">
          <cell r="J8" t="str">
            <v>Siempre</v>
          </cell>
          <cell r="K8" t="str">
            <v>Alto</v>
          </cell>
          <cell r="L8" t="str">
            <v>Alto</v>
          </cell>
          <cell r="M8" t="str">
            <v>Alto</v>
          </cell>
          <cell r="N8" t="str">
            <v>Medio</v>
          </cell>
          <cell r="O8" t="str">
            <v>Medio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782CF-18D5-4B5F-98AC-DD66696D0F85}">
  <dimension ref="A1:S105"/>
  <sheetViews>
    <sheetView tabSelected="1" view="pageBreakPreview" zoomScale="85" zoomScaleNormal="70" zoomScaleSheetLayoutView="85" workbookViewId="0">
      <selection activeCell="F20" sqref="F20"/>
    </sheetView>
  </sheetViews>
  <sheetFormatPr baseColWidth="10" defaultColWidth="11.3984375" defaultRowHeight="11.65" x14ac:dyDescent="0.35"/>
  <cols>
    <col min="1" max="1" width="6.19921875" style="40" customWidth="1"/>
    <col min="2" max="2" width="10.73046875" style="40" customWidth="1"/>
    <col min="3" max="3" width="30.1328125" style="40" customWidth="1"/>
    <col min="4" max="4" width="41.53125" style="40" customWidth="1"/>
    <col min="5" max="5" width="9.1328125" style="40" customWidth="1"/>
    <col min="6" max="11" width="9.3984375" style="40" customWidth="1"/>
    <col min="12" max="12" width="9.796875" style="40" customWidth="1"/>
    <col min="13" max="16" width="9.3984375" style="40" customWidth="1"/>
    <col min="17" max="18" width="11.3984375" style="40"/>
    <col min="19" max="19" width="11.3984375" style="40" hidden="1" customWidth="1"/>
    <col min="20" max="16384" width="11.3984375" style="40"/>
  </cols>
  <sheetData>
    <row r="1" spans="1:19" ht="27.75" customHeight="1" x14ac:dyDescent="0.35">
      <c r="A1" s="101"/>
      <c r="B1" s="102"/>
      <c r="C1" s="102"/>
      <c r="D1" s="105" t="s">
        <v>180</v>
      </c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6"/>
    </row>
    <row r="2" spans="1:19" ht="27.75" customHeight="1" x14ac:dyDescent="0.35">
      <c r="A2" s="103"/>
      <c r="B2" s="104"/>
      <c r="C2" s="104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8"/>
    </row>
    <row r="3" spans="1:19" ht="27.75" customHeight="1" x14ac:dyDescent="0.35">
      <c r="A3" s="103"/>
      <c r="B3" s="104"/>
      <c r="C3" s="104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</row>
    <row r="4" spans="1:19" ht="22.5" customHeight="1" x14ac:dyDescent="0.35">
      <c r="A4" s="109" t="s">
        <v>0</v>
      </c>
      <c r="B4" s="110"/>
      <c r="C4" s="110"/>
      <c r="D4" s="111"/>
      <c r="E4" s="112"/>
      <c r="F4" s="112"/>
      <c r="G4" s="113"/>
      <c r="H4" s="88" t="s">
        <v>1</v>
      </c>
      <c r="I4" s="89"/>
      <c r="J4" s="89"/>
      <c r="K4" s="89"/>
      <c r="L4" s="83"/>
      <c r="M4" s="114" t="s">
        <v>184</v>
      </c>
      <c r="N4" s="115"/>
      <c r="O4" s="115"/>
      <c r="P4" s="115"/>
      <c r="Q4" s="116"/>
      <c r="S4" s="72" t="s">
        <v>184</v>
      </c>
    </row>
    <row r="5" spans="1:19" ht="15.75" customHeight="1" x14ac:dyDescent="0.35">
      <c r="A5" s="125" t="s">
        <v>2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7"/>
      <c r="S5" s="72" t="s">
        <v>185</v>
      </c>
    </row>
    <row r="6" spans="1:19" ht="18.75" customHeight="1" x14ac:dyDescent="0.35">
      <c r="A6" s="128" t="s">
        <v>3</v>
      </c>
      <c r="B6" s="129"/>
      <c r="C6" s="91"/>
      <c r="D6" s="131" t="s">
        <v>197</v>
      </c>
      <c r="E6" s="132"/>
      <c r="F6" s="132"/>
      <c r="G6" s="133"/>
      <c r="H6" s="134" t="s">
        <v>4</v>
      </c>
      <c r="I6" s="135"/>
      <c r="J6" s="136"/>
      <c r="K6" s="140" t="s">
        <v>5</v>
      </c>
      <c r="L6" s="140"/>
      <c r="M6" s="95"/>
      <c r="N6" s="96"/>
      <c r="O6" s="96"/>
      <c r="P6" s="96"/>
      <c r="Q6" s="97"/>
      <c r="S6" s="72" t="s">
        <v>186</v>
      </c>
    </row>
    <row r="7" spans="1:19" ht="18.75" customHeight="1" x14ac:dyDescent="0.35">
      <c r="A7" s="109"/>
      <c r="B7" s="110"/>
      <c r="C7" s="130"/>
      <c r="D7" s="121"/>
      <c r="E7" s="112"/>
      <c r="F7" s="112"/>
      <c r="G7" s="113"/>
      <c r="H7" s="137"/>
      <c r="I7" s="138"/>
      <c r="J7" s="139"/>
      <c r="K7" s="140" t="s">
        <v>6</v>
      </c>
      <c r="L7" s="140"/>
      <c r="M7" s="95"/>
      <c r="N7" s="96"/>
      <c r="O7" s="96"/>
      <c r="P7" s="96"/>
      <c r="Q7" s="97"/>
      <c r="S7" s="72" t="s">
        <v>187</v>
      </c>
    </row>
    <row r="8" spans="1:19" ht="27" customHeight="1" x14ac:dyDescent="0.35">
      <c r="A8" s="82" t="s">
        <v>7</v>
      </c>
      <c r="B8" s="89"/>
      <c r="C8" s="83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8"/>
      <c r="S8" s="72" t="s">
        <v>188</v>
      </c>
    </row>
    <row r="9" spans="1:19" ht="28.5" customHeight="1" x14ac:dyDescent="0.35">
      <c r="A9" s="119" t="s">
        <v>8</v>
      </c>
      <c r="B9" s="120"/>
      <c r="C9" s="120"/>
      <c r="D9" s="121"/>
      <c r="E9" s="112"/>
      <c r="F9" s="112"/>
      <c r="G9" s="113"/>
      <c r="H9" s="92" t="s">
        <v>9</v>
      </c>
      <c r="I9" s="94"/>
      <c r="J9" s="94"/>
      <c r="K9" s="94"/>
      <c r="L9" s="93"/>
      <c r="M9" s="122"/>
      <c r="N9" s="123"/>
      <c r="O9" s="123"/>
      <c r="P9" s="123"/>
      <c r="Q9" s="124"/>
      <c r="S9" s="72" t="s">
        <v>189</v>
      </c>
    </row>
    <row r="10" spans="1:19" ht="30.75" customHeight="1" x14ac:dyDescent="0.35">
      <c r="A10" s="74" t="s">
        <v>10</v>
      </c>
      <c r="B10" s="75"/>
      <c r="C10" s="76"/>
      <c r="D10" s="77"/>
      <c r="E10" s="78"/>
      <c r="F10" s="78"/>
      <c r="G10" s="85"/>
      <c r="H10" s="92" t="s">
        <v>11</v>
      </c>
      <c r="I10" s="94"/>
      <c r="J10" s="94"/>
      <c r="K10" s="94"/>
      <c r="L10" s="93"/>
      <c r="M10" s="95"/>
      <c r="N10" s="96"/>
      <c r="O10" s="96"/>
      <c r="P10" s="96"/>
      <c r="Q10" s="97"/>
      <c r="S10" s="72" t="s">
        <v>190</v>
      </c>
    </row>
    <row r="11" spans="1:19" ht="29.25" customHeight="1" x14ac:dyDescent="0.35">
      <c r="A11" s="74" t="s">
        <v>12</v>
      </c>
      <c r="B11" s="75"/>
      <c r="C11" s="76"/>
      <c r="D11" s="77" t="s">
        <v>198</v>
      </c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9"/>
      <c r="S11" s="72" t="s">
        <v>191</v>
      </c>
    </row>
    <row r="12" spans="1:19" ht="20.25" customHeight="1" x14ac:dyDescent="0.35">
      <c r="A12" s="80" t="s">
        <v>13</v>
      </c>
      <c r="B12" s="81"/>
      <c r="C12" s="39" t="s">
        <v>14</v>
      </c>
      <c r="D12" s="84"/>
      <c r="E12" s="78"/>
      <c r="F12" s="78"/>
      <c r="G12" s="85"/>
      <c r="H12" s="86" t="s">
        <v>15</v>
      </c>
      <c r="I12" s="87"/>
      <c r="J12" s="81"/>
      <c r="K12" s="90" t="s">
        <v>145</v>
      </c>
      <c r="L12" s="91"/>
      <c r="M12" s="77"/>
      <c r="N12" s="78"/>
      <c r="O12" s="78"/>
      <c r="P12" s="78"/>
      <c r="Q12" s="79"/>
      <c r="S12" s="72" t="s">
        <v>192</v>
      </c>
    </row>
    <row r="13" spans="1:19" ht="20.25" customHeight="1" x14ac:dyDescent="0.35">
      <c r="A13" s="82"/>
      <c r="B13" s="83"/>
      <c r="C13" s="39" t="s">
        <v>6</v>
      </c>
      <c r="D13" s="84"/>
      <c r="E13" s="78"/>
      <c r="F13" s="78"/>
      <c r="G13" s="85"/>
      <c r="H13" s="88"/>
      <c r="I13" s="89"/>
      <c r="J13" s="83"/>
      <c r="K13" s="92" t="s">
        <v>144</v>
      </c>
      <c r="L13" s="93"/>
      <c r="M13" s="77"/>
      <c r="N13" s="78"/>
      <c r="O13" s="78"/>
      <c r="P13" s="78"/>
      <c r="Q13" s="79"/>
      <c r="S13" s="72" t="s">
        <v>193</v>
      </c>
    </row>
    <row r="14" spans="1:19" ht="27.75" customHeight="1" x14ac:dyDescent="0.35">
      <c r="A14" s="74" t="s">
        <v>16</v>
      </c>
      <c r="B14" s="75"/>
      <c r="C14" s="76"/>
      <c r="D14" s="98" t="s">
        <v>147</v>
      </c>
      <c r="E14" s="99"/>
      <c r="F14" s="99"/>
      <c r="G14" s="99"/>
      <c r="H14" s="100" t="s">
        <v>17</v>
      </c>
      <c r="I14" s="75"/>
      <c r="J14" s="75"/>
      <c r="K14" s="75"/>
      <c r="L14" s="76"/>
      <c r="M14" s="77"/>
      <c r="N14" s="78"/>
      <c r="O14" s="78"/>
      <c r="P14" s="78"/>
      <c r="Q14" s="79"/>
      <c r="S14" s="72" t="s">
        <v>194</v>
      </c>
    </row>
    <row r="15" spans="1:19" ht="27.75" customHeight="1" x14ac:dyDescent="0.35">
      <c r="A15" s="74" t="s">
        <v>122</v>
      </c>
      <c r="B15" s="75"/>
      <c r="C15" s="76"/>
      <c r="D15" s="77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9"/>
      <c r="S15" s="72" t="s">
        <v>195</v>
      </c>
    </row>
    <row r="16" spans="1:19" ht="36.75" customHeight="1" thickBot="1" x14ac:dyDescent="0.4">
      <c r="A16" s="151" t="s">
        <v>18</v>
      </c>
      <c r="B16" s="152"/>
      <c r="C16" s="153"/>
      <c r="D16" s="154"/>
      <c r="E16" s="155"/>
      <c r="F16" s="155"/>
      <c r="G16" s="156"/>
      <c r="H16" s="157" t="s">
        <v>19</v>
      </c>
      <c r="I16" s="152"/>
      <c r="J16" s="152"/>
      <c r="K16" s="152"/>
      <c r="L16" s="153"/>
      <c r="M16" s="154"/>
      <c r="N16" s="155"/>
      <c r="O16" s="155"/>
      <c r="P16" s="155"/>
      <c r="Q16" s="158"/>
    </row>
    <row r="17" spans="1:17" ht="12" thickBot="1" x14ac:dyDescent="0.4">
      <c r="A17" s="159" t="s">
        <v>20</v>
      </c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1"/>
    </row>
    <row r="18" spans="1:17" ht="22.5" customHeight="1" thickBot="1" x14ac:dyDescent="0.4">
      <c r="A18" s="162" t="s">
        <v>21</v>
      </c>
      <c r="B18" s="163"/>
      <c r="C18" s="163"/>
      <c r="D18" s="164"/>
      <c r="E18" s="1" t="s">
        <v>22</v>
      </c>
      <c r="F18" s="2" t="s">
        <v>23</v>
      </c>
      <c r="G18" s="2" t="s">
        <v>24</v>
      </c>
      <c r="H18" s="2" t="s">
        <v>25</v>
      </c>
      <c r="I18" s="2" t="s">
        <v>26</v>
      </c>
      <c r="J18" s="2" t="s">
        <v>27</v>
      </c>
      <c r="K18" s="2" t="s">
        <v>28</v>
      </c>
      <c r="L18" s="2" t="s">
        <v>29</v>
      </c>
      <c r="M18" s="2" t="s">
        <v>30</v>
      </c>
      <c r="N18" s="2" t="s">
        <v>31</v>
      </c>
      <c r="O18" s="2" t="s">
        <v>32</v>
      </c>
      <c r="P18" s="2" t="s">
        <v>33</v>
      </c>
      <c r="Q18" s="3" t="s">
        <v>34</v>
      </c>
    </row>
    <row r="19" spans="1:17" ht="12" thickBot="1" x14ac:dyDescent="0.4">
      <c r="A19" s="141" t="s">
        <v>35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42"/>
      <c r="P19" s="142"/>
      <c r="Q19" s="143"/>
    </row>
    <row r="20" spans="1:17" ht="26.25" customHeight="1" x14ac:dyDescent="0.35">
      <c r="A20" s="167" t="s">
        <v>36</v>
      </c>
      <c r="B20" s="144" t="s">
        <v>158</v>
      </c>
      <c r="C20" s="144"/>
      <c r="D20" s="145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5">
        <f t="shared" ref="Q20" si="0">+SUM(E20:P20)</f>
        <v>0</v>
      </c>
    </row>
    <row r="21" spans="1:17" ht="26.25" customHeight="1" x14ac:dyDescent="0.35">
      <c r="A21" s="168"/>
      <c r="B21" s="146" t="s">
        <v>159</v>
      </c>
      <c r="C21" s="146"/>
      <c r="D21" s="147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7">
        <f>+SUM(E21:P21)</f>
        <v>0</v>
      </c>
    </row>
    <row r="22" spans="1:17" ht="15" customHeight="1" x14ac:dyDescent="0.35">
      <c r="A22" s="168"/>
      <c r="B22" s="146" t="s">
        <v>157</v>
      </c>
      <c r="C22" s="146"/>
      <c r="D22" s="147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7">
        <f>+SUM(E22:P22)</f>
        <v>0</v>
      </c>
    </row>
    <row r="23" spans="1:17" ht="15" customHeight="1" x14ac:dyDescent="0.35">
      <c r="A23" s="168"/>
      <c r="B23" s="146" t="s">
        <v>172</v>
      </c>
      <c r="C23" s="146"/>
      <c r="D23" s="147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7">
        <f>+SUM(E23:P23)</f>
        <v>0</v>
      </c>
    </row>
    <row r="24" spans="1:17" ht="15" customHeight="1" x14ac:dyDescent="0.35">
      <c r="A24" s="168"/>
      <c r="B24" s="146" t="s">
        <v>123</v>
      </c>
      <c r="C24" s="146"/>
      <c r="D24" s="14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7">
        <f>+SUM(E24:P24)</f>
        <v>0</v>
      </c>
    </row>
    <row r="25" spans="1:17" ht="26.25" customHeight="1" x14ac:dyDescent="0.35">
      <c r="A25" s="168"/>
      <c r="B25" s="148" t="s">
        <v>160</v>
      </c>
      <c r="C25" s="149"/>
      <c r="D25" s="150"/>
      <c r="E25" s="42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1">
        <f>+SUM(E25:P25)</f>
        <v>0</v>
      </c>
    </row>
    <row r="26" spans="1:17" ht="18" customHeight="1" x14ac:dyDescent="0.35">
      <c r="A26" s="168"/>
      <c r="B26" s="148" t="s">
        <v>37</v>
      </c>
      <c r="C26" s="149"/>
      <c r="D26" s="150"/>
      <c r="E26" s="42"/>
      <c r="F26" s="42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1">
        <f t="shared" ref="Q26:Q47" si="1">+SUM(E26:P26)</f>
        <v>0</v>
      </c>
    </row>
    <row r="27" spans="1:17" ht="30" customHeight="1" x14ac:dyDescent="0.35">
      <c r="A27" s="168"/>
      <c r="B27" s="148" t="s">
        <v>182</v>
      </c>
      <c r="C27" s="149"/>
      <c r="D27" s="150"/>
      <c r="E27" s="44"/>
      <c r="F27" s="44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11">
        <f t="shared" si="1"/>
        <v>0</v>
      </c>
    </row>
    <row r="28" spans="1:17" ht="27" hidden="1" customHeight="1" x14ac:dyDescent="0.35">
      <c r="A28" s="168"/>
      <c r="B28" s="148" t="s">
        <v>161</v>
      </c>
      <c r="C28" s="149"/>
      <c r="D28" s="150"/>
      <c r="E28" s="44"/>
      <c r="F28" s="44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11">
        <f t="shared" si="1"/>
        <v>0</v>
      </c>
    </row>
    <row r="29" spans="1:17" ht="33.75" customHeight="1" x14ac:dyDescent="0.35">
      <c r="A29" s="168"/>
      <c r="B29" s="148" t="s">
        <v>181</v>
      </c>
      <c r="C29" s="149"/>
      <c r="D29" s="150"/>
      <c r="E29" s="44"/>
      <c r="F29" s="42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1">
        <f t="shared" si="1"/>
        <v>0</v>
      </c>
    </row>
    <row r="30" spans="1:17" ht="27.75" customHeight="1" x14ac:dyDescent="0.35">
      <c r="A30" s="168"/>
      <c r="B30" s="148" t="s">
        <v>162</v>
      </c>
      <c r="C30" s="149"/>
      <c r="D30" s="150"/>
      <c r="E30" s="42"/>
      <c r="F30" s="42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1">
        <f t="shared" si="1"/>
        <v>0</v>
      </c>
    </row>
    <row r="31" spans="1:17" ht="27" customHeight="1" x14ac:dyDescent="0.35">
      <c r="A31" s="168"/>
      <c r="B31" s="146" t="s">
        <v>163</v>
      </c>
      <c r="C31" s="146"/>
      <c r="D31" s="147"/>
      <c r="E31" s="46"/>
      <c r="F31" s="46"/>
      <c r="G31" s="12"/>
      <c r="H31" s="12"/>
      <c r="I31" s="12"/>
      <c r="J31" s="47"/>
      <c r="K31" s="12"/>
      <c r="L31" s="12"/>
      <c r="M31" s="12"/>
      <c r="N31" s="12"/>
      <c r="O31" s="12"/>
      <c r="P31" s="12"/>
      <c r="Q31" s="13">
        <f t="shared" si="1"/>
        <v>0</v>
      </c>
    </row>
    <row r="32" spans="1:17" ht="25.5" customHeight="1" x14ac:dyDescent="0.35">
      <c r="A32" s="168"/>
      <c r="B32" s="146" t="s">
        <v>164</v>
      </c>
      <c r="C32" s="146"/>
      <c r="D32" s="147"/>
      <c r="E32" s="46"/>
      <c r="F32" s="46"/>
      <c r="G32" s="12"/>
      <c r="H32" s="12"/>
      <c r="I32" s="12"/>
      <c r="J32" s="47"/>
      <c r="K32" s="12"/>
      <c r="L32" s="12"/>
      <c r="M32" s="12"/>
      <c r="N32" s="12"/>
      <c r="O32" s="12"/>
      <c r="P32" s="12"/>
      <c r="Q32" s="13">
        <f t="shared" si="1"/>
        <v>0</v>
      </c>
    </row>
    <row r="33" spans="1:17" ht="17.25" customHeight="1" x14ac:dyDescent="0.35">
      <c r="A33" s="168"/>
      <c r="B33" s="165" t="s">
        <v>38</v>
      </c>
      <c r="C33" s="165"/>
      <c r="D33" s="166"/>
      <c r="E33" s="48"/>
      <c r="F33" s="48"/>
      <c r="G33" s="12"/>
      <c r="H33" s="12"/>
      <c r="I33" s="8"/>
      <c r="J33" s="21"/>
      <c r="K33" s="8"/>
      <c r="L33" s="8"/>
      <c r="M33" s="8"/>
      <c r="N33" s="8"/>
      <c r="O33" s="8"/>
      <c r="P33" s="8"/>
      <c r="Q33" s="13">
        <f t="shared" si="1"/>
        <v>0</v>
      </c>
    </row>
    <row r="34" spans="1:17" ht="27" customHeight="1" x14ac:dyDescent="0.35">
      <c r="A34" s="168"/>
      <c r="B34" s="165" t="s">
        <v>170</v>
      </c>
      <c r="C34" s="165"/>
      <c r="D34" s="166"/>
      <c r="E34" s="48"/>
      <c r="F34" s="48"/>
      <c r="G34" s="12"/>
      <c r="H34" s="12"/>
      <c r="I34" s="8"/>
      <c r="J34" s="21"/>
      <c r="K34" s="8"/>
      <c r="L34" s="8"/>
      <c r="M34" s="8"/>
      <c r="N34" s="8"/>
      <c r="O34" s="8"/>
      <c r="P34" s="8"/>
      <c r="Q34" s="13">
        <f t="shared" si="1"/>
        <v>0</v>
      </c>
    </row>
    <row r="35" spans="1:17" ht="27" customHeight="1" x14ac:dyDescent="0.35">
      <c r="A35" s="168"/>
      <c r="B35" s="165" t="s">
        <v>171</v>
      </c>
      <c r="C35" s="165"/>
      <c r="D35" s="166"/>
      <c r="E35" s="46"/>
      <c r="F35" s="46"/>
      <c r="G35" s="12"/>
      <c r="H35" s="12"/>
      <c r="I35" s="12"/>
      <c r="J35" s="47"/>
      <c r="K35" s="12"/>
      <c r="L35" s="12"/>
      <c r="M35" s="12"/>
      <c r="N35" s="12"/>
      <c r="O35" s="12"/>
      <c r="P35" s="12"/>
      <c r="Q35" s="13">
        <f t="shared" si="1"/>
        <v>0</v>
      </c>
    </row>
    <row r="36" spans="1:17" ht="25.5" customHeight="1" x14ac:dyDescent="0.35">
      <c r="A36" s="168"/>
      <c r="B36" s="165" t="s">
        <v>173</v>
      </c>
      <c r="C36" s="165"/>
      <c r="D36" s="166"/>
      <c r="E36" s="46"/>
      <c r="F36" s="46"/>
      <c r="G36" s="12"/>
      <c r="H36" s="12"/>
      <c r="I36" s="12"/>
      <c r="J36" s="47"/>
      <c r="K36" s="12"/>
      <c r="L36" s="12"/>
      <c r="M36" s="12"/>
      <c r="N36" s="12"/>
      <c r="O36" s="12"/>
      <c r="P36" s="12"/>
      <c r="Q36" s="13">
        <f t="shared" si="1"/>
        <v>0</v>
      </c>
    </row>
    <row r="37" spans="1:17" ht="28.5" customHeight="1" x14ac:dyDescent="0.35">
      <c r="A37" s="168"/>
      <c r="B37" s="165" t="s">
        <v>174</v>
      </c>
      <c r="C37" s="165"/>
      <c r="D37" s="166"/>
      <c r="E37" s="46"/>
      <c r="F37" s="46"/>
      <c r="G37" s="12"/>
      <c r="H37" s="12"/>
      <c r="I37" s="12"/>
      <c r="J37" s="47"/>
      <c r="K37" s="12"/>
      <c r="L37" s="12"/>
      <c r="M37" s="12"/>
      <c r="N37" s="12"/>
      <c r="O37" s="12"/>
      <c r="P37" s="12"/>
      <c r="Q37" s="13">
        <f t="shared" si="1"/>
        <v>0</v>
      </c>
    </row>
    <row r="38" spans="1:17" ht="28.5" customHeight="1" thickBot="1" x14ac:dyDescent="0.4">
      <c r="A38" s="169"/>
      <c r="B38" s="182" t="s">
        <v>175</v>
      </c>
      <c r="C38" s="182"/>
      <c r="D38" s="183"/>
      <c r="E38" s="9">
        <f>IFERROR(SUM('0.1 T'!G2:G16),0)</f>
        <v>0</v>
      </c>
      <c r="F38" s="9">
        <f>IFERROR(SUM('0.1 T'!G17:G31),0)</f>
        <v>0</v>
      </c>
      <c r="G38" s="10">
        <f>IFERROR(SUM('0.1 T'!G32:G46),0)</f>
        <v>0</v>
      </c>
      <c r="H38" s="10">
        <f>IFERROR(SUM('0.1 T'!G47:G61),0)</f>
        <v>0</v>
      </c>
      <c r="I38" s="10">
        <f>IFERROR(SUM('0.1 T'!G62:G76),0)</f>
        <v>0</v>
      </c>
      <c r="J38" s="10">
        <f>IFERROR(SUM('0.1 T'!G77:G91),0)</f>
        <v>0</v>
      </c>
      <c r="K38" s="10">
        <f>IFERROR(SUM('0.1 T'!G92:G106),0)</f>
        <v>0</v>
      </c>
      <c r="L38" s="10">
        <f>IFERROR(SUM('0.1 T'!G107:G121),0)</f>
        <v>0</v>
      </c>
      <c r="M38" s="10">
        <f>IFERROR(SUM('0.1 T'!G122:G136),0)</f>
        <v>0</v>
      </c>
      <c r="N38" s="10">
        <f>IFERROR(SUM('0.1 T'!G137:G151),0)</f>
        <v>0</v>
      </c>
      <c r="O38" s="10">
        <f>IFERROR(SUM('0.1 T'!G152:G166),0)</f>
        <v>0</v>
      </c>
      <c r="P38" s="10">
        <f>IFERROR(SUM('0.1 T'!G167:G181),0)</f>
        <v>0</v>
      </c>
      <c r="Q38" s="11">
        <f>+SUM(E38:P38)</f>
        <v>0</v>
      </c>
    </row>
    <row r="39" spans="1:17" ht="39" hidden="1" customHeight="1" x14ac:dyDescent="0.35">
      <c r="A39" s="167" t="s">
        <v>183</v>
      </c>
      <c r="B39" s="170" t="s">
        <v>176</v>
      </c>
      <c r="C39" s="171"/>
      <c r="D39" s="172"/>
      <c r="E39" s="42"/>
      <c r="F39" s="42"/>
      <c r="G39" s="42"/>
      <c r="H39" s="42"/>
      <c r="I39" s="49"/>
      <c r="J39" s="42"/>
      <c r="K39" s="14"/>
      <c r="L39" s="14"/>
      <c r="M39" s="14"/>
      <c r="N39" s="14"/>
      <c r="O39" s="14"/>
      <c r="P39" s="14"/>
      <c r="Q39" s="11">
        <f t="shared" si="1"/>
        <v>0</v>
      </c>
    </row>
    <row r="40" spans="1:17" ht="37.5" hidden="1" customHeight="1" x14ac:dyDescent="0.35">
      <c r="A40" s="168"/>
      <c r="B40" s="173" t="s">
        <v>177</v>
      </c>
      <c r="C40" s="174"/>
      <c r="D40" s="175"/>
      <c r="E40" s="42"/>
      <c r="F40" s="42"/>
      <c r="G40" s="42"/>
      <c r="H40" s="42"/>
      <c r="I40" s="49"/>
      <c r="J40" s="42"/>
      <c r="K40" s="14"/>
      <c r="L40" s="14"/>
      <c r="M40" s="14"/>
      <c r="N40" s="14"/>
      <c r="O40" s="14"/>
      <c r="P40" s="14"/>
      <c r="Q40" s="11">
        <f t="shared" si="1"/>
        <v>0</v>
      </c>
    </row>
    <row r="41" spans="1:17" ht="37.5" hidden="1" customHeight="1" x14ac:dyDescent="0.35">
      <c r="A41" s="168"/>
      <c r="B41" s="173" t="s">
        <v>178</v>
      </c>
      <c r="C41" s="174"/>
      <c r="D41" s="175"/>
      <c r="E41" s="42"/>
      <c r="F41" s="42"/>
      <c r="G41" s="42"/>
      <c r="H41" s="42"/>
      <c r="I41" s="49"/>
      <c r="J41" s="42"/>
      <c r="K41" s="14"/>
      <c r="L41" s="14"/>
      <c r="M41" s="14"/>
      <c r="N41" s="14"/>
      <c r="O41" s="14"/>
      <c r="P41" s="14"/>
      <c r="Q41" s="11">
        <f t="shared" si="1"/>
        <v>0</v>
      </c>
    </row>
    <row r="42" spans="1:17" ht="38.25" hidden="1" customHeight="1" x14ac:dyDescent="0.35">
      <c r="A42" s="168"/>
      <c r="B42" s="173" t="s">
        <v>39</v>
      </c>
      <c r="C42" s="174"/>
      <c r="D42" s="175"/>
      <c r="E42" s="42"/>
      <c r="F42" s="42"/>
      <c r="G42" s="42"/>
      <c r="H42" s="42"/>
      <c r="I42" s="49"/>
      <c r="J42" s="42"/>
      <c r="K42" s="14"/>
      <c r="L42" s="14"/>
      <c r="M42" s="14"/>
      <c r="N42" s="14"/>
      <c r="O42" s="14"/>
      <c r="P42" s="14"/>
      <c r="Q42" s="11">
        <f t="shared" si="1"/>
        <v>0</v>
      </c>
    </row>
    <row r="43" spans="1:17" ht="63" customHeight="1" thickBot="1" x14ac:dyDescent="0.4">
      <c r="A43" s="168"/>
      <c r="B43" s="176" t="s">
        <v>165</v>
      </c>
      <c r="C43" s="177"/>
      <c r="D43" s="178"/>
      <c r="E43" s="42"/>
      <c r="F43" s="42"/>
      <c r="G43" s="42"/>
      <c r="H43" s="42"/>
      <c r="I43" s="49"/>
      <c r="J43" s="42"/>
      <c r="K43" s="14"/>
      <c r="L43" s="14"/>
      <c r="M43" s="14"/>
      <c r="N43" s="14"/>
      <c r="O43" s="14"/>
      <c r="P43" s="14"/>
      <c r="Q43" s="11">
        <f t="shared" si="1"/>
        <v>0</v>
      </c>
    </row>
    <row r="44" spans="1:17" ht="39.75" hidden="1" customHeight="1" x14ac:dyDescent="0.35">
      <c r="A44" s="168"/>
      <c r="B44" s="179" t="s">
        <v>168</v>
      </c>
      <c r="C44" s="180"/>
      <c r="D44" s="181"/>
      <c r="E44" s="42"/>
      <c r="F44" s="42"/>
      <c r="G44" s="42"/>
      <c r="H44" s="42"/>
      <c r="I44" s="49"/>
      <c r="J44" s="42"/>
      <c r="K44" s="14"/>
      <c r="L44" s="14"/>
      <c r="M44" s="14"/>
      <c r="N44" s="14"/>
      <c r="O44" s="14"/>
      <c r="P44" s="14"/>
      <c r="Q44" s="43">
        <f t="shared" si="1"/>
        <v>0</v>
      </c>
    </row>
    <row r="45" spans="1:17" ht="39" hidden="1" customHeight="1" x14ac:dyDescent="0.35">
      <c r="A45" s="168"/>
      <c r="B45" s="173" t="s">
        <v>167</v>
      </c>
      <c r="C45" s="174"/>
      <c r="D45" s="175"/>
      <c r="E45" s="42"/>
      <c r="F45" s="42"/>
      <c r="G45" s="42"/>
      <c r="H45" s="42"/>
      <c r="I45" s="49"/>
      <c r="J45" s="42"/>
      <c r="K45" s="14"/>
      <c r="L45" s="14"/>
      <c r="M45" s="14"/>
      <c r="N45" s="14"/>
      <c r="O45" s="14"/>
      <c r="P45" s="14"/>
      <c r="Q45" s="43">
        <f>+SUM(E45:P45)</f>
        <v>0</v>
      </c>
    </row>
    <row r="46" spans="1:17" ht="42" hidden="1" customHeight="1" x14ac:dyDescent="0.35">
      <c r="A46" s="168"/>
      <c r="B46" s="173" t="s">
        <v>166</v>
      </c>
      <c r="C46" s="174"/>
      <c r="D46" s="175"/>
      <c r="E46" s="42"/>
      <c r="F46" s="42"/>
      <c r="G46" s="42"/>
      <c r="H46" s="42"/>
      <c r="I46" s="49"/>
      <c r="J46" s="42"/>
      <c r="K46" s="14"/>
      <c r="L46" s="14"/>
      <c r="M46" s="14"/>
      <c r="N46" s="14"/>
      <c r="O46" s="14"/>
      <c r="P46" s="14"/>
      <c r="Q46" s="43">
        <f t="shared" si="1"/>
        <v>0</v>
      </c>
    </row>
    <row r="47" spans="1:17" ht="5.25" hidden="1" customHeight="1" thickBot="1" x14ac:dyDescent="0.4">
      <c r="A47" s="169"/>
      <c r="B47" s="188" t="s">
        <v>169</v>
      </c>
      <c r="C47" s="189"/>
      <c r="D47" s="190"/>
      <c r="E47" s="44">
        <f>IFERROR(SUM(#REF!),0)</f>
        <v>0</v>
      </c>
      <c r="F47" s="42">
        <f>IFERROR(SUM(#REF!),0)</f>
        <v>0</v>
      </c>
      <c r="G47" s="42">
        <f>IFERROR(SUM(#REF!),0)</f>
        <v>0</v>
      </c>
      <c r="H47" s="42">
        <f>IFERROR(SUM(#REF!),0)</f>
        <v>0</v>
      </c>
      <c r="I47" s="49">
        <f>IFERROR(SUM(#REF!),0)</f>
        <v>0</v>
      </c>
      <c r="J47" s="42">
        <f>IFERROR(SUM(#REF!),0)</f>
        <v>0</v>
      </c>
      <c r="K47" s="14">
        <f>IFERROR(SUM(#REF!),0)</f>
        <v>0</v>
      </c>
      <c r="L47" s="14">
        <f>IFERROR(SUM(#REF!),0)</f>
        <v>0</v>
      </c>
      <c r="M47" s="14">
        <f>IFERROR(SUM(#REF!),0)</f>
        <v>0</v>
      </c>
      <c r="N47" s="14">
        <f>IFERROR(SUM(#REF!),0)</f>
        <v>0</v>
      </c>
      <c r="O47" s="14">
        <f>IFERROR(SUM(#REF!),0)</f>
        <v>0</v>
      </c>
      <c r="P47" s="14">
        <f>IFERROR(SUM(#REF!),0)</f>
        <v>0</v>
      </c>
      <c r="Q47" s="43">
        <f t="shared" si="1"/>
        <v>0</v>
      </c>
    </row>
    <row r="48" spans="1:17" ht="28.5" customHeight="1" x14ac:dyDescent="0.35">
      <c r="A48" s="167" t="s">
        <v>40</v>
      </c>
      <c r="B48" s="191" t="s">
        <v>41</v>
      </c>
      <c r="C48" s="192"/>
      <c r="D48" s="193"/>
      <c r="E48" s="47"/>
      <c r="F48" s="73"/>
      <c r="G48" s="50"/>
      <c r="H48" s="50"/>
      <c r="I48" s="46"/>
      <c r="J48" s="46"/>
      <c r="K48" s="50"/>
      <c r="L48" s="46"/>
      <c r="M48" s="12"/>
      <c r="N48" s="12"/>
      <c r="O48" s="12"/>
      <c r="P48" s="12"/>
      <c r="Q48" s="13">
        <f>+SUM(E48:P48)</f>
        <v>0</v>
      </c>
    </row>
    <row r="49" spans="1:17" ht="30" customHeight="1" x14ac:dyDescent="0.35">
      <c r="A49" s="168"/>
      <c r="B49" s="194" t="s">
        <v>42</v>
      </c>
      <c r="C49" s="195"/>
      <c r="D49" s="15" t="s">
        <v>179</v>
      </c>
      <c r="E49" s="21"/>
      <c r="F49" s="8"/>
      <c r="G49" s="12"/>
      <c r="H49" s="12"/>
      <c r="I49" s="8"/>
      <c r="J49" s="8"/>
      <c r="K49" s="8"/>
      <c r="L49" s="8"/>
      <c r="M49" s="8"/>
      <c r="N49" s="8"/>
      <c r="O49" s="8"/>
      <c r="P49" s="8"/>
      <c r="Q49" s="7">
        <f>+SUM(E49:P49)</f>
        <v>0</v>
      </c>
    </row>
    <row r="50" spans="1:17" ht="24" customHeight="1" thickBot="1" x14ac:dyDescent="0.4">
      <c r="A50" s="169"/>
      <c r="B50" s="196"/>
      <c r="C50" s="197"/>
      <c r="D50" s="16" t="s">
        <v>43</v>
      </c>
      <c r="E50" s="51"/>
      <c r="F50" s="52"/>
      <c r="G50" s="52"/>
      <c r="H50" s="52"/>
      <c r="I50" s="17"/>
      <c r="J50" s="17"/>
      <c r="K50" s="17"/>
      <c r="L50" s="17"/>
      <c r="M50" s="17"/>
      <c r="N50" s="17"/>
      <c r="O50" s="17"/>
      <c r="P50" s="17"/>
      <c r="Q50" s="18">
        <f>+SUM(E50:P50)</f>
        <v>0</v>
      </c>
    </row>
    <row r="51" spans="1:17" ht="12" thickBot="1" x14ac:dyDescent="0.4">
      <c r="A51" s="198" t="s">
        <v>44</v>
      </c>
      <c r="B51" s="199"/>
      <c r="C51" s="199"/>
      <c r="D51" s="199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1"/>
    </row>
    <row r="52" spans="1:17" ht="18.75" hidden="1" customHeight="1" x14ac:dyDescent="0.35">
      <c r="A52" s="205"/>
      <c r="B52" s="206" t="s">
        <v>151</v>
      </c>
      <c r="C52" s="207"/>
      <c r="D52" s="208"/>
      <c r="E52" s="53">
        <f>IFERROR(IF((#REF!+#REF!+#REF!+#REF!)/(#REF!+#REF!+#REF!+#REF!)&gt;100%,100%,(#REF!+#REF!+#REF!+#REF!)/(#REF!+#REF!+#REF!+#REF!)),0)</f>
        <v>0</v>
      </c>
      <c r="F52" s="53">
        <f>IFERROR(IF((#REF!+#REF!+#REF!+#REF!)/(#REF!+#REF!+#REF!+#REF!)&gt;100%,100%,(#REF!+#REF!+#REF!+#REF!)/(#REF!+#REF!+#REF!+#REF!)),0)</f>
        <v>0</v>
      </c>
      <c r="G52" s="53">
        <f>IFERROR(IF((#REF!+#REF!+#REF!+#REF!)/(#REF!+#REF!+#REF!+#REF!)&gt;100%,100%,(#REF!+#REF!+#REF!+#REF!)/(#REF!+#REF!+#REF!+#REF!)),0)</f>
        <v>0</v>
      </c>
      <c r="H52" s="53">
        <f>IFERROR(IF((#REF!+#REF!+#REF!+#REF!)/(#REF!+#REF!+#REF!+#REF!)&gt;100%,100%,(#REF!+#REF!+#REF!+#REF!)/(#REF!+#REF!+#REF!+#REF!)),0)</f>
        <v>0</v>
      </c>
      <c r="I52" s="53">
        <f>IFERROR(IF((#REF!+#REF!+#REF!+#REF!)/(#REF!+#REF!+#REF!+#REF!)&gt;100%,100%,(#REF!+#REF!+#REF!+#REF!)/(#REF!+#REF!+#REF!+#REF!)),0)</f>
        <v>0</v>
      </c>
      <c r="J52" s="53">
        <f>IFERROR(IF((#REF!+#REF!+#REF!+#REF!)/(#REF!+#REF!+#REF!+#REF!)&gt;100%,100%,(#REF!+#REF!+#REF!+#REF!)/(#REF!+#REF!+#REF!+#REF!)),0)</f>
        <v>0</v>
      </c>
      <c r="K52" s="53">
        <f>IFERROR(IF((#REF!+#REF!+#REF!+#REF!)/(#REF!+#REF!+#REF!+#REF!)&gt;100%,100%,(#REF!+#REF!+#REF!+#REF!)/(#REF!+#REF!+#REF!+#REF!)),0)</f>
        <v>0</v>
      </c>
      <c r="L52" s="53">
        <f>IFERROR(IF((#REF!+#REF!+#REF!+#REF!)/(#REF!+#REF!+#REF!+#REF!)&gt;100%,100%,(#REF!+#REF!+#REF!+#REF!)/(#REF!+#REF!+#REF!+#REF!)),0)</f>
        <v>0</v>
      </c>
      <c r="M52" s="53">
        <f>IFERROR(IF((#REF!+#REF!+#REF!+#REF!)/(#REF!+#REF!+#REF!+#REF!)&gt;100%,100%,(#REF!+#REF!+#REF!+#REF!)/(#REF!+#REF!+#REF!+#REF!)),0)</f>
        <v>0</v>
      </c>
      <c r="N52" s="53">
        <f>IFERROR(IF((#REF!+#REF!+#REF!+#REF!)/(#REF!+#REF!+#REF!+#REF!)&gt;100%,100%,(#REF!+#REF!+#REF!+#REF!)/(#REF!+#REF!+#REF!+#REF!)),0)</f>
        <v>0</v>
      </c>
      <c r="O52" s="53">
        <f>IFERROR(IF((#REF!+#REF!+#REF!+#REF!)/(#REF!+#REF!+#REF!+#REF!)&gt;100%,100%,(#REF!+#REF!+#REF!+#REF!)/(#REF!+#REF!+#REF!+#REF!)),0)</f>
        <v>0</v>
      </c>
      <c r="P52" s="53">
        <f>IFERROR(IF((#REF!+#REF!+#REF!+#REF!)/(#REF!+#REF!+#REF!+#REF!)&gt;100%,(#REF!+#REF!+#REF!+#REF!)/(#REF!+#REF!+#REF!+#REF!)),0)</f>
        <v>0</v>
      </c>
      <c r="Q52" s="54">
        <f>IFERROR(AVERAGEIF(E52:P52,"&gt;0%",E52:P52),0)</f>
        <v>0</v>
      </c>
    </row>
    <row r="53" spans="1:17" ht="21" hidden="1" customHeight="1" x14ac:dyDescent="0.35">
      <c r="A53" s="205"/>
      <c r="B53" s="202" t="s">
        <v>148</v>
      </c>
      <c r="C53" s="203"/>
      <c r="D53" s="204"/>
      <c r="E53" s="55" t="e">
        <f>COUNTIFS(#REF!,#REF!,#REF!,1)</f>
        <v>#REF!</v>
      </c>
      <c r="F53" s="55" t="e">
        <f>COUNTIFS(#REF!,#REF!,#REF!,2)</f>
        <v>#REF!</v>
      </c>
      <c r="G53" s="55" t="e">
        <f>COUNTIFS(#REF!,#REF!,#REF!,3)</f>
        <v>#REF!</v>
      </c>
      <c r="H53" s="55" t="e">
        <f>COUNTIFS(#REF!,#REF!,#REF!,4)</f>
        <v>#REF!</v>
      </c>
      <c r="I53" s="55" t="e">
        <f>COUNTIFS(#REF!,#REF!,#REF!,5)</f>
        <v>#REF!</v>
      </c>
      <c r="J53" s="55" t="e">
        <f>COUNTIFS(#REF!,#REF!,#REF!,6)</f>
        <v>#REF!</v>
      </c>
      <c r="K53" s="55" t="e">
        <f>COUNTIFS(#REF!,#REF!,#REF!,7)</f>
        <v>#REF!</v>
      </c>
      <c r="L53" s="55" t="e">
        <f>COUNTIFS(#REF!,#REF!,#REF!,8)</f>
        <v>#REF!</v>
      </c>
      <c r="M53" s="55" t="e">
        <f>COUNTIFS(#REF!,#REF!,#REF!,9)</f>
        <v>#REF!</v>
      </c>
      <c r="N53" s="55" t="e">
        <f>COUNTIFS(#REF!,#REF!,#REF!,10)</f>
        <v>#REF!</v>
      </c>
      <c r="O53" s="55" t="e">
        <f>COUNTIFS(#REF!,#REF!,#REF!,11)</f>
        <v>#REF!</v>
      </c>
      <c r="P53" s="55" t="e">
        <f>COUNTIFS(#REF!,#REF!,#REF!,12)</f>
        <v>#REF!</v>
      </c>
      <c r="Q53" s="41" t="e">
        <f t="shared" ref="Q53:Q60" si="2">+SUM(E53:P53)</f>
        <v>#REF!</v>
      </c>
    </row>
    <row r="54" spans="1:17" ht="21" hidden="1" customHeight="1" x14ac:dyDescent="0.35">
      <c r="A54" s="205"/>
      <c r="B54" s="202" t="s">
        <v>149</v>
      </c>
      <c r="C54" s="203"/>
      <c r="D54" s="204"/>
      <c r="E54" s="55" t="e">
        <f>COUNTIFS(#REF!,#REF!,#REF!,1)</f>
        <v>#REF!</v>
      </c>
      <c r="F54" s="55" t="e">
        <f>COUNTIFS(#REF!,#REF!,#REF!,2)</f>
        <v>#REF!</v>
      </c>
      <c r="G54" s="55" t="e">
        <f>COUNTIFS(#REF!,#REF!,#REF!,3)</f>
        <v>#REF!</v>
      </c>
      <c r="H54" s="55" t="e">
        <f>COUNTIFS(#REF!,#REF!,#REF!,4)</f>
        <v>#REF!</v>
      </c>
      <c r="I54" s="55" t="e">
        <f>COUNTIFS(#REF!,#REF!,#REF!,5)</f>
        <v>#REF!</v>
      </c>
      <c r="J54" s="55" t="e">
        <f>COUNTIFS(#REF!,#REF!,#REF!,6)</f>
        <v>#REF!</v>
      </c>
      <c r="K54" s="55" t="e">
        <f>COUNTIFS(#REF!,#REF!,#REF!,7)</f>
        <v>#REF!</v>
      </c>
      <c r="L54" s="55" t="e">
        <f>COUNTIFS(#REF!,#REF!,#REF!,8)</f>
        <v>#REF!</v>
      </c>
      <c r="M54" s="55" t="e">
        <f>COUNTIFS(#REF!,#REF!,#REF!,9)</f>
        <v>#REF!</v>
      </c>
      <c r="N54" s="55" t="e">
        <f>COUNTIFS(#REF!,#REF!,#REF!,10)</f>
        <v>#REF!</v>
      </c>
      <c r="O54" s="55" t="e">
        <f>COUNTIFS(#REF!,#REF!,#REF!,11)</f>
        <v>#REF!</v>
      </c>
      <c r="P54" s="55" t="e">
        <f>COUNTIFS(#REF!,#REF!,#REF!,12)</f>
        <v>#REF!</v>
      </c>
      <c r="Q54" s="41" t="e">
        <f t="shared" si="2"/>
        <v>#REF!</v>
      </c>
    </row>
    <row r="55" spans="1:17" ht="21" hidden="1" customHeight="1" x14ac:dyDescent="0.35">
      <c r="A55" s="205"/>
      <c r="B55" s="202" t="s">
        <v>150</v>
      </c>
      <c r="C55" s="203"/>
      <c r="D55" s="204"/>
      <c r="E55" s="55" t="e">
        <f>COUNTIFS(#REF!,#REF!,#REF!,1)</f>
        <v>#REF!</v>
      </c>
      <c r="F55" s="55" t="e">
        <f>COUNTIFS(#REF!,#REF!,#REF!,2)</f>
        <v>#REF!</v>
      </c>
      <c r="G55" s="55" t="e">
        <f>COUNTIFS(#REF!,#REF!,#REF!,3)</f>
        <v>#REF!</v>
      </c>
      <c r="H55" s="55" t="e">
        <f>COUNTIFS(#REF!,#REF!,#REF!,4)</f>
        <v>#REF!</v>
      </c>
      <c r="I55" s="55" t="e">
        <f>COUNTIFS(#REF!,#REF!,#REF!,5)</f>
        <v>#REF!</v>
      </c>
      <c r="J55" s="55" t="e">
        <f>COUNTIFS(#REF!,#REF!,#REF!,6)</f>
        <v>#REF!</v>
      </c>
      <c r="K55" s="55" t="e">
        <f>COUNTIFS(#REF!,#REF!,#REF!,7)</f>
        <v>#REF!</v>
      </c>
      <c r="L55" s="55" t="e">
        <f>COUNTIFS(#REF!,#REF!,#REF!,8)</f>
        <v>#REF!</v>
      </c>
      <c r="M55" s="55" t="e">
        <f>COUNTIFS(#REF!,#REF!,#REF!,9)</f>
        <v>#REF!</v>
      </c>
      <c r="N55" s="55" t="e">
        <f>COUNTIFS(#REF!,#REF!,#REF!,10)</f>
        <v>#REF!</v>
      </c>
      <c r="O55" s="55" t="e">
        <f>COUNTIFS(#REF!,#REF!,#REF!,11)</f>
        <v>#REF!</v>
      </c>
      <c r="P55" s="55" t="e">
        <f>COUNTIFS(#REF!,#REF!,#REF!,12)</f>
        <v>#REF!</v>
      </c>
      <c r="Q55" s="41" t="e">
        <f t="shared" si="2"/>
        <v>#REF!</v>
      </c>
    </row>
    <row r="56" spans="1:17" ht="30" hidden="1" customHeight="1" x14ac:dyDescent="0.35">
      <c r="A56" s="205"/>
      <c r="B56" s="206" t="s">
        <v>146</v>
      </c>
      <c r="C56" s="207"/>
      <c r="D56" s="208"/>
      <c r="E56" s="42"/>
      <c r="F56" s="42"/>
      <c r="G56" s="42"/>
      <c r="H56" s="42"/>
      <c r="I56" s="49"/>
      <c r="J56" s="42"/>
      <c r="K56" s="14"/>
      <c r="L56" s="14"/>
      <c r="M56" s="14"/>
      <c r="N56" s="14"/>
      <c r="O56" s="14"/>
      <c r="P56" s="14"/>
      <c r="Q56" s="43">
        <f t="shared" si="2"/>
        <v>0</v>
      </c>
    </row>
    <row r="57" spans="1:17" ht="34.5" customHeight="1" x14ac:dyDescent="0.35">
      <c r="A57" s="205"/>
      <c r="B57" s="206" t="s">
        <v>156</v>
      </c>
      <c r="C57" s="207"/>
      <c r="D57" s="208"/>
      <c r="E57" s="56"/>
      <c r="F57" s="56"/>
      <c r="G57" s="56"/>
      <c r="H57" s="56"/>
      <c r="I57" s="57"/>
      <c r="J57" s="56"/>
      <c r="K57" s="34"/>
      <c r="L57" s="34"/>
      <c r="M57" s="34"/>
      <c r="N57" s="34"/>
      <c r="O57" s="34"/>
      <c r="P57" s="34"/>
      <c r="Q57" s="35">
        <f>IFERROR(AVERAGEIF(E57:P57,"&gt;0%",E57:P57),0)</f>
        <v>0</v>
      </c>
    </row>
    <row r="58" spans="1:17" ht="30.75" hidden="1" customHeight="1" x14ac:dyDescent="0.35">
      <c r="A58" s="205"/>
      <c r="B58" s="239" t="s">
        <v>125</v>
      </c>
      <c r="C58" s="240"/>
      <c r="D58" s="241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7">
        <f t="shared" si="2"/>
        <v>0</v>
      </c>
    </row>
    <row r="59" spans="1:17" ht="18" hidden="1" customHeight="1" x14ac:dyDescent="0.35">
      <c r="A59" s="205"/>
      <c r="B59" s="239" t="s">
        <v>124</v>
      </c>
      <c r="C59" s="240"/>
      <c r="D59" s="241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7">
        <f t="shared" si="2"/>
        <v>0</v>
      </c>
    </row>
    <row r="60" spans="1:17" ht="18" hidden="1" customHeight="1" x14ac:dyDescent="0.35">
      <c r="A60" s="205"/>
      <c r="B60" s="239" t="s">
        <v>126</v>
      </c>
      <c r="C60" s="240"/>
      <c r="D60" s="241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7">
        <f t="shared" si="2"/>
        <v>0</v>
      </c>
    </row>
    <row r="61" spans="1:17" ht="18.75" hidden="1" customHeight="1" x14ac:dyDescent="0.35">
      <c r="A61" s="205"/>
      <c r="B61" s="239" t="s">
        <v>127</v>
      </c>
      <c r="C61" s="240"/>
      <c r="D61" s="241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7">
        <f t="shared" ref="Q61:Q65" si="3">+SUM(E61:P61)</f>
        <v>0</v>
      </c>
    </row>
    <row r="62" spans="1:17" ht="49.5" customHeight="1" x14ac:dyDescent="0.35">
      <c r="A62" s="205"/>
      <c r="B62" s="184" t="s">
        <v>45</v>
      </c>
      <c r="C62" s="185"/>
      <c r="D62" s="186"/>
      <c r="E62" s="42"/>
      <c r="F62" s="42"/>
      <c r="G62" s="42"/>
      <c r="H62" s="42"/>
      <c r="I62" s="49"/>
      <c r="J62" s="42"/>
      <c r="K62" s="14"/>
      <c r="L62" s="14"/>
      <c r="M62" s="14"/>
      <c r="N62" s="14"/>
      <c r="O62" s="14"/>
      <c r="P62" s="14"/>
      <c r="Q62" s="11">
        <f t="shared" si="3"/>
        <v>0</v>
      </c>
    </row>
    <row r="63" spans="1:17" ht="17.25" customHeight="1" x14ac:dyDescent="0.35">
      <c r="A63" s="205"/>
      <c r="B63" s="202" t="s">
        <v>46</v>
      </c>
      <c r="C63" s="203"/>
      <c r="D63" s="204"/>
      <c r="E63" s="48"/>
      <c r="F63" s="48"/>
      <c r="G63" s="58"/>
      <c r="H63" s="48"/>
      <c r="I63" s="58"/>
      <c r="J63" s="58"/>
      <c r="K63" s="58"/>
      <c r="L63" s="48"/>
      <c r="M63" s="12"/>
      <c r="N63" s="12"/>
      <c r="O63" s="8"/>
      <c r="P63" s="8"/>
      <c r="Q63" s="7">
        <f t="shared" si="3"/>
        <v>0</v>
      </c>
    </row>
    <row r="64" spans="1:17" ht="17.25" customHeight="1" x14ac:dyDescent="0.35">
      <c r="A64" s="205"/>
      <c r="B64" s="187" t="s">
        <v>143</v>
      </c>
      <c r="C64" s="146"/>
      <c r="D64" s="147"/>
      <c r="E64" s="48"/>
      <c r="F64" s="48"/>
      <c r="G64" s="58"/>
      <c r="H64" s="48"/>
      <c r="I64" s="58"/>
      <c r="J64" s="58"/>
      <c r="K64" s="58"/>
      <c r="L64" s="48"/>
      <c r="M64" s="12"/>
      <c r="N64" s="12"/>
      <c r="O64" s="8"/>
      <c r="P64" s="8"/>
      <c r="Q64" s="7">
        <f t="shared" si="3"/>
        <v>0</v>
      </c>
    </row>
    <row r="65" spans="1:17" ht="17.25" customHeight="1" thickBot="1" x14ac:dyDescent="0.4">
      <c r="A65" s="205"/>
      <c r="B65" s="187" t="s">
        <v>196</v>
      </c>
      <c r="C65" s="146"/>
      <c r="D65" s="147"/>
      <c r="E65" s="48"/>
      <c r="F65" s="48"/>
      <c r="G65" s="58"/>
      <c r="H65" s="48"/>
      <c r="I65" s="58"/>
      <c r="J65" s="58"/>
      <c r="K65" s="58"/>
      <c r="L65" s="48"/>
      <c r="M65" s="12"/>
      <c r="N65" s="12"/>
      <c r="O65" s="8"/>
      <c r="P65" s="8"/>
      <c r="Q65" s="7">
        <f t="shared" si="3"/>
        <v>0</v>
      </c>
    </row>
    <row r="66" spans="1:17" ht="12" thickBot="1" x14ac:dyDescent="0.4">
      <c r="A66" s="198" t="s">
        <v>47</v>
      </c>
      <c r="B66" s="200"/>
      <c r="C66" s="200"/>
      <c r="D66" s="200"/>
      <c r="E66" s="200"/>
      <c r="F66" s="200"/>
      <c r="G66" s="200"/>
      <c r="H66" s="200"/>
      <c r="I66" s="200"/>
      <c r="J66" s="200"/>
      <c r="K66" s="200"/>
      <c r="L66" s="200"/>
      <c r="M66" s="200"/>
      <c r="N66" s="200"/>
      <c r="O66" s="200"/>
      <c r="P66" s="200"/>
      <c r="Q66" s="201"/>
    </row>
    <row r="67" spans="1:17" x14ac:dyDescent="0.35">
      <c r="A67" s="211" t="s">
        <v>142</v>
      </c>
      <c r="B67" s="249" t="s">
        <v>128</v>
      </c>
      <c r="C67" s="250"/>
      <c r="D67" s="251"/>
      <c r="E67" s="19"/>
      <c r="F67" s="59"/>
      <c r="G67" s="60"/>
      <c r="H67" s="60"/>
      <c r="I67" s="59"/>
      <c r="J67" s="19"/>
      <c r="K67" s="19"/>
      <c r="L67" s="19"/>
      <c r="M67" s="19"/>
      <c r="N67" s="19"/>
      <c r="O67" s="19"/>
      <c r="P67" s="19"/>
      <c r="Q67" s="20">
        <f>+SUM(E67:P67)</f>
        <v>0</v>
      </c>
    </row>
    <row r="68" spans="1:17" x14ac:dyDescent="0.35">
      <c r="A68" s="247"/>
      <c r="B68" s="239" t="s">
        <v>129</v>
      </c>
      <c r="C68" s="252"/>
      <c r="D68" s="253"/>
      <c r="E68" s="21"/>
      <c r="F68" s="8"/>
      <c r="G68" s="12"/>
      <c r="H68" s="12"/>
      <c r="I68" s="8"/>
      <c r="J68" s="21"/>
      <c r="K68" s="21"/>
      <c r="L68" s="21"/>
      <c r="M68" s="21"/>
      <c r="N68" s="21"/>
      <c r="O68" s="21"/>
      <c r="P68" s="21"/>
      <c r="Q68" s="22">
        <f t="shared" ref="Q68:Q84" si="4">+SUM(E68:P68)</f>
        <v>0</v>
      </c>
    </row>
    <row r="69" spans="1:17" x14ac:dyDescent="0.35">
      <c r="A69" s="247"/>
      <c r="B69" s="187" t="s">
        <v>130</v>
      </c>
      <c r="C69" s="146"/>
      <c r="D69" s="147"/>
      <c r="E69" s="21"/>
      <c r="F69" s="8"/>
      <c r="G69" s="12"/>
      <c r="H69" s="12"/>
      <c r="I69" s="8"/>
      <c r="J69" s="21"/>
      <c r="K69" s="21"/>
      <c r="L69" s="21"/>
      <c r="M69" s="21"/>
      <c r="N69" s="21"/>
      <c r="O69" s="21"/>
      <c r="P69" s="21"/>
      <c r="Q69" s="22">
        <f t="shared" si="4"/>
        <v>0</v>
      </c>
    </row>
    <row r="70" spans="1:17" x14ac:dyDescent="0.35">
      <c r="A70" s="247"/>
      <c r="B70" s="187" t="s">
        <v>152</v>
      </c>
      <c r="C70" s="146"/>
      <c r="D70" s="147"/>
      <c r="E70" s="21"/>
      <c r="F70" s="8"/>
      <c r="G70" s="12"/>
      <c r="H70" s="12"/>
      <c r="I70" s="8"/>
      <c r="J70" s="21"/>
      <c r="K70" s="21"/>
      <c r="L70" s="21"/>
      <c r="M70" s="21"/>
      <c r="N70" s="21"/>
      <c r="O70" s="21"/>
      <c r="P70" s="21"/>
      <c r="Q70" s="22">
        <f t="shared" si="4"/>
        <v>0</v>
      </c>
    </row>
    <row r="71" spans="1:17" x14ac:dyDescent="0.35">
      <c r="A71" s="247"/>
      <c r="B71" s="187" t="s">
        <v>131</v>
      </c>
      <c r="C71" s="146"/>
      <c r="D71" s="147"/>
      <c r="E71" s="21"/>
      <c r="F71" s="8"/>
      <c r="G71" s="12"/>
      <c r="H71" s="12"/>
      <c r="I71" s="8"/>
      <c r="J71" s="21"/>
      <c r="K71" s="21"/>
      <c r="L71" s="21"/>
      <c r="M71" s="21"/>
      <c r="N71" s="21"/>
      <c r="O71" s="21"/>
      <c r="P71" s="21"/>
      <c r="Q71" s="22">
        <f t="shared" si="4"/>
        <v>0</v>
      </c>
    </row>
    <row r="72" spans="1:17" x14ac:dyDescent="0.35">
      <c r="A72" s="247"/>
      <c r="B72" s="187" t="s">
        <v>132</v>
      </c>
      <c r="C72" s="146"/>
      <c r="D72" s="147"/>
      <c r="E72" s="21"/>
      <c r="F72" s="8"/>
      <c r="G72" s="12"/>
      <c r="H72" s="12"/>
      <c r="I72" s="8"/>
      <c r="J72" s="21"/>
      <c r="K72" s="21"/>
      <c r="L72" s="21"/>
      <c r="M72" s="21"/>
      <c r="N72" s="21"/>
      <c r="O72" s="21"/>
      <c r="P72" s="21"/>
      <c r="Q72" s="22">
        <f t="shared" si="4"/>
        <v>0</v>
      </c>
    </row>
    <row r="73" spans="1:17" x14ac:dyDescent="0.35">
      <c r="A73" s="247"/>
      <c r="B73" s="187" t="s">
        <v>133</v>
      </c>
      <c r="C73" s="146"/>
      <c r="D73" s="147"/>
      <c r="E73" s="21"/>
      <c r="F73" s="8"/>
      <c r="G73" s="12"/>
      <c r="H73" s="12"/>
      <c r="I73" s="8"/>
      <c r="J73" s="21"/>
      <c r="K73" s="21"/>
      <c r="L73" s="21"/>
      <c r="M73" s="21"/>
      <c r="N73" s="21"/>
      <c r="O73" s="21"/>
      <c r="P73" s="21"/>
      <c r="Q73" s="22">
        <f t="shared" si="4"/>
        <v>0</v>
      </c>
    </row>
    <row r="74" spans="1:17" x14ac:dyDescent="0.35">
      <c r="A74" s="247"/>
      <c r="B74" s="187" t="s">
        <v>134</v>
      </c>
      <c r="C74" s="146"/>
      <c r="D74" s="147"/>
      <c r="E74" s="21"/>
      <c r="F74" s="8"/>
      <c r="G74" s="12"/>
      <c r="H74" s="12"/>
      <c r="I74" s="8"/>
      <c r="J74" s="21"/>
      <c r="K74" s="21"/>
      <c r="L74" s="21"/>
      <c r="M74" s="21"/>
      <c r="N74" s="21"/>
      <c r="O74" s="21"/>
      <c r="P74" s="21"/>
      <c r="Q74" s="22">
        <f t="shared" si="4"/>
        <v>0</v>
      </c>
    </row>
    <row r="75" spans="1:17" x14ac:dyDescent="0.35">
      <c r="A75" s="247"/>
      <c r="B75" s="187" t="s">
        <v>135</v>
      </c>
      <c r="C75" s="146"/>
      <c r="D75" s="147"/>
      <c r="E75" s="21"/>
      <c r="F75" s="8"/>
      <c r="G75" s="12"/>
      <c r="H75" s="12"/>
      <c r="I75" s="8"/>
      <c r="J75" s="21"/>
      <c r="K75" s="21"/>
      <c r="L75" s="21"/>
      <c r="M75" s="21"/>
      <c r="N75" s="21"/>
      <c r="O75" s="21"/>
      <c r="P75" s="21"/>
      <c r="Q75" s="22">
        <f t="shared" si="4"/>
        <v>0</v>
      </c>
    </row>
    <row r="76" spans="1:17" x14ac:dyDescent="0.35">
      <c r="A76" s="247"/>
      <c r="B76" s="187" t="s">
        <v>136</v>
      </c>
      <c r="C76" s="146"/>
      <c r="D76" s="147"/>
      <c r="E76" s="21"/>
      <c r="F76" s="8"/>
      <c r="G76" s="12"/>
      <c r="H76" s="12"/>
      <c r="I76" s="8"/>
      <c r="J76" s="21"/>
      <c r="K76" s="21"/>
      <c r="L76" s="21"/>
      <c r="M76" s="21"/>
      <c r="N76" s="21"/>
      <c r="O76" s="21"/>
      <c r="P76" s="21"/>
      <c r="Q76" s="22">
        <f t="shared" si="4"/>
        <v>0</v>
      </c>
    </row>
    <row r="77" spans="1:17" x14ac:dyDescent="0.35">
      <c r="A77" s="247"/>
      <c r="B77" s="239" t="s">
        <v>137</v>
      </c>
      <c r="C77" s="252"/>
      <c r="D77" s="253"/>
      <c r="E77" s="21"/>
      <c r="F77" s="8"/>
      <c r="G77" s="12"/>
      <c r="H77" s="12"/>
      <c r="I77" s="8"/>
      <c r="J77" s="21"/>
      <c r="K77" s="21"/>
      <c r="L77" s="21"/>
      <c r="M77" s="21"/>
      <c r="N77" s="21"/>
      <c r="O77" s="21"/>
      <c r="P77" s="21"/>
      <c r="Q77" s="22">
        <f t="shared" si="4"/>
        <v>0</v>
      </c>
    </row>
    <row r="78" spans="1:17" x14ac:dyDescent="0.35">
      <c r="A78" s="247"/>
      <c r="B78" s="206" t="s">
        <v>138</v>
      </c>
      <c r="C78" s="254"/>
      <c r="D78" s="255"/>
      <c r="E78" s="31">
        <f>IFERROR((SUM(E71:E72)*1000000/#REF!),0)</f>
        <v>0</v>
      </c>
      <c r="F78" s="31">
        <f>IFERROR((SUM(F71:F72)*1000000/E25),0)</f>
        <v>0</v>
      </c>
      <c r="G78" s="31">
        <f>IFERROR((SUM(G71:G72)*1000000/F25),0)</f>
        <v>0</v>
      </c>
      <c r="H78" s="31">
        <f t="shared" ref="H78:Q78" si="5">IFERROR((SUM(H71:H72)*1000000/H25),0)</f>
        <v>0</v>
      </c>
      <c r="I78" s="31">
        <f t="shared" si="5"/>
        <v>0</v>
      </c>
      <c r="J78" s="31">
        <f t="shared" si="5"/>
        <v>0</v>
      </c>
      <c r="K78" s="31">
        <f t="shared" si="5"/>
        <v>0</v>
      </c>
      <c r="L78" s="31">
        <f t="shared" si="5"/>
        <v>0</v>
      </c>
      <c r="M78" s="31">
        <f t="shared" si="5"/>
        <v>0</v>
      </c>
      <c r="N78" s="31">
        <f t="shared" si="5"/>
        <v>0</v>
      </c>
      <c r="O78" s="31">
        <f t="shared" si="5"/>
        <v>0</v>
      </c>
      <c r="P78" s="31">
        <f t="shared" si="5"/>
        <v>0</v>
      </c>
      <c r="Q78" s="32">
        <f t="shared" si="5"/>
        <v>0</v>
      </c>
    </row>
    <row r="79" spans="1:17" x14ac:dyDescent="0.35">
      <c r="A79" s="247"/>
      <c r="B79" s="206" t="s">
        <v>139</v>
      </c>
      <c r="C79" s="254"/>
      <c r="D79" s="255"/>
      <c r="E79" s="31">
        <f t="shared" ref="E79:Q79" si="6">IFERROR((E77*1000000/E27),0)</f>
        <v>0</v>
      </c>
      <c r="F79" s="10">
        <f t="shared" si="6"/>
        <v>0</v>
      </c>
      <c r="G79" s="10">
        <f t="shared" si="6"/>
        <v>0</v>
      </c>
      <c r="H79" s="10">
        <f t="shared" si="6"/>
        <v>0</v>
      </c>
      <c r="I79" s="10">
        <f t="shared" si="6"/>
        <v>0</v>
      </c>
      <c r="J79" s="31">
        <f t="shared" si="6"/>
        <v>0</v>
      </c>
      <c r="K79" s="31">
        <f t="shared" si="6"/>
        <v>0</v>
      </c>
      <c r="L79" s="31">
        <f t="shared" si="6"/>
        <v>0</v>
      </c>
      <c r="M79" s="31">
        <f t="shared" si="6"/>
        <v>0</v>
      </c>
      <c r="N79" s="31">
        <f t="shared" si="6"/>
        <v>0</v>
      </c>
      <c r="O79" s="31">
        <f t="shared" si="6"/>
        <v>0</v>
      </c>
      <c r="P79" s="31">
        <f t="shared" si="6"/>
        <v>0</v>
      </c>
      <c r="Q79" s="32">
        <f t="shared" si="6"/>
        <v>0</v>
      </c>
    </row>
    <row r="80" spans="1:17" ht="17.25" customHeight="1" x14ac:dyDescent="0.35">
      <c r="A80" s="247"/>
      <c r="B80" s="206" t="s">
        <v>140</v>
      </c>
      <c r="C80" s="254"/>
      <c r="D80" s="255"/>
      <c r="E80" s="31">
        <f>IFERROR(((E78+E79)/100),0)</f>
        <v>0</v>
      </c>
      <c r="F80" s="10">
        <f t="shared" ref="F80:P80" si="7">IFERROR(((F78+F79)/100),0)</f>
        <v>0</v>
      </c>
      <c r="G80" s="10">
        <f t="shared" si="7"/>
        <v>0</v>
      </c>
      <c r="H80" s="10">
        <f t="shared" si="7"/>
        <v>0</v>
      </c>
      <c r="I80" s="10">
        <f t="shared" si="7"/>
        <v>0</v>
      </c>
      <c r="J80" s="31">
        <f t="shared" si="7"/>
        <v>0</v>
      </c>
      <c r="K80" s="31">
        <f t="shared" si="7"/>
        <v>0</v>
      </c>
      <c r="L80" s="31">
        <f t="shared" si="7"/>
        <v>0</v>
      </c>
      <c r="M80" s="31">
        <f t="shared" si="7"/>
        <v>0</v>
      </c>
      <c r="N80" s="31">
        <f t="shared" si="7"/>
        <v>0</v>
      </c>
      <c r="O80" s="31">
        <f t="shared" si="7"/>
        <v>0</v>
      </c>
      <c r="P80" s="31">
        <f t="shared" si="7"/>
        <v>0</v>
      </c>
      <c r="Q80" s="32">
        <f t="shared" si="4"/>
        <v>0</v>
      </c>
    </row>
    <row r="81" spans="1:17" ht="17.25" customHeight="1" thickBot="1" x14ac:dyDescent="0.4">
      <c r="A81" s="248"/>
      <c r="B81" s="256" t="s">
        <v>141</v>
      </c>
      <c r="C81" s="257"/>
      <c r="D81" s="258"/>
      <c r="E81" s="31">
        <f t="shared" ref="E81:Q81" si="8">IFERROR(((SUM(E68:E75)*1000000)/E38),0)</f>
        <v>0</v>
      </c>
      <c r="F81" s="10">
        <f t="shared" si="8"/>
        <v>0</v>
      </c>
      <c r="G81" s="10">
        <f t="shared" si="8"/>
        <v>0</v>
      </c>
      <c r="H81" s="10">
        <f t="shared" si="8"/>
        <v>0</v>
      </c>
      <c r="I81" s="10">
        <f t="shared" si="8"/>
        <v>0</v>
      </c>
      <c r="J81" s="31">
        <f t="shared" si="8"/>
        <v>0</v>
      </c>
      <c r="K81" s="31">
        <f t="shared" si="8"/>
        <v>0</v>
      </c>
      <c r="L81" s="31">
        <f t="shared" si="8"/>
        <v>0</v>
      </c>
      <c r="M81" s="31">
        <f t="shared" si="8"/>
        <v>0</v>
      </c>
      <c r="N81" s="31">
        <f t="shared" si="8"/>
        <v>0</v>
      </c>
      <c r="O81" s="31">
        <f t="shared" si="8"/>
        <v>0</v>
      </c>
      <c r="P81" s="31">
        <f t="shared" si="8"/>
        <v>0</v>
      </c>
      <c r="Q81" s="32">
        <f t="shared" si="8"/>
        <v>0</v>
      </c>
    </row>
    <row r="82" spans="1:17" ht="26.25" customHeight="1" x14ac:dyDescent="0.35">
      <c r="A82" s="211" t="s">
        <v>48</v>
      </c>
      <c r="B82" s="214" t="s">
        <v>49</v>
      </c>
      <c r="C82" s="215"/>
      <c r="D82" s="36" t="s">
        <v>50</v>
      </c>
      <c r="E82" s="21"/>
      <c r="F82" s="8"/>
      <c r="G82" s="12"/>
      <c r="H82" s="12"/>
      <c r="I82" s="8"/>
      <c r="J82" s="21"/>
      <c r="K82" s="21"/>
      <c r="L82" s="21"/>
      <c r="M82" s="21"/>
      <c r="N82" s="8"/>
      <c r="O82" s="12"/>
      <c r="P82" s="12"/>
      <c r="Q82" s="22">
        <f t="shared" si="4"/>
        <v>0</v>
      </c>
    </row>
    <row r="83" spans="1:17" ht="40.5" customHeight="1" x14ac:dyDescent="0.35">
      <c r="A83" s="212"/>
      <c r="B83" s="119"/>
      <c r="C83" s="120"/>
      <c r="D83" s="37" t="s">
        <v>51</v>
      </c>
      <c r="E83" s="21"/>
      <c r="F83" s="8"/>
      <c r="G83" s="12"/>
      <c r="H83" s="12"/>
      <c r="I83" s="8"/>
      <c r="J83" s="21"/>
      <c r="K83" s="21"/>
      <c r="L83" s="21"/>
      <c r="M83" s="21"/>
      <c r="N83" s="8"/>
      <c r="O83" s="12"/>
      <c r="P83" s="12"/>
      <c r="Q83" s="22">
        <f t="shared" si="4"/>
        <v>0</v>
      </c>
    </row>
    <row r="84" spans="1:17" ht="40.5" customHeight="1" thickBot="1" x14ac:dyDescent="0.4">
      <c r="A84" s="213"/>
      <c r="B84" s="216" t="s">
        <v>52</v>
      </c>
      <c r="C84" s="217"/>
      <c r="D84" s="23" t="s">
        <v>53</v>
      </c>
      <c r="E84" s="55"/>
      <c r="F84" s="61"/>
      <c r="G84" s="24"/>
      <c r="H84" s="24"/>
      <c r="I84" s="61"/>
      <c r="J84" s="55"/>
      <c r="K84" s="55"/>
      <c r="L84" s="55"/>
      <c r="M84" s="55"/>
      <c r="N84" s="61"/>
      <c r="O84" s="24"/>
      <c r="P84" s="24"/>
      <c r="Q84" s="25">
        <f t="shared" si="4"/>
        <v>0</v>
      </c>
    </row>
    <row r="85" spans="1:17" ht="12" hidden="1" thickBot="1" x14ac:dyDescent="0.4">
      <c r="A85" s="218" t="s">
        <v>54</v>
      </c>
      <c r="B85" s="219"/>
      <c r="C85" s="219"/>
      <c r="D85" s="219"/>
      <c r="E85" s="220"/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1"/>
    </row>
    <row r="86" spans="1:17" ht="19.5" hidden="1" customHeight="1" x14ac:dyDescent="0.35">
      <c r="A86" s="222" t="s">
        <v>55</v>
      </c>
      <c r="B86" s="224" t="s">
        <v>56</v>
      </c>
      <c r="C86" s="224"/>
      <c r="D86" s="224"/>
      <c r="E86" s="224"/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5"/>
    </row>
    <row r="87" spans="1:17" ht="39.75" hidden="1" customHeight="1" x14ac:dyDescent="0.35">
      <c r="A87" s="223"/>
      <c r="B87" s="117" t="s">
        <v>57</v>
      </c>
      <c r="C87" s="117"/>
      <c r="D87" s="62" t="s">
        <v>58</v>
      </c>
      <c r="E87" s="209" t="str">
        <f t="shared" ref="E87:P87" si="9">IF(E48&gt;0,IF((E48)&gt;100%,1,E48),"-")</f>
        <v>-</v>
      </c>
      <c r="F87" s="209" t="str">
        <f t="shared" si="9"/>
        <v>-</v>
      </c>
      <c r="G87" s="209" t="str">
        <f t="shared" si="9"/>
        <v>-</v>
      </c>
      <c r="H87" s="209" t="str">
        <f t="shared" si="9"/>
        <v>-</v>
      </c>
      <c r="I87" s="209" t="str">
        <f t="shared" si="9"/>
        <v>-</v>
      </c>
      <c r="J87" s="209" t="str">
        <f t="shared" si="9"/>
        <v>-</v>
      </c>
      <c r="K87" s="209" t="str">
        <f t="shared" si="9"/>
        <v>-</v>
      </c>
      <c r="L87" s="209" t="str">
        <f t="shared" si="9"/>
        <v>-</v>
      </c>
      <c r="M87" s="209" t="str">
        <f t="shared" si="9"/>
        <v>-</v>
      </c>
      <c r="N87" s="209" t="str">
        <f t="shared" si="9"/>
        <v>-</v>
      </c>
      <c r="O87" s="209" t="str">
        <f t="shared" si="9"/>
        <v>-</v>
      </c>
      <c r="P87" s="209" t="str">
        <f t="shared" si="9"/>
        <v>-</v>
      </c>
      <c r="Q87" s="226">
        <f>(IF(Q48&gt;0, IF(Q48&gt;100%, 1, Q48), 1))*3</f>
        <v>3</v>
      </c>
    </row>
    <row r="88" spans="1:17" ht="19.5" hidden="1" customHeight="1" x14ac:dyDescent="0.35">
      <c r="A88" s="223"/>
      <c r="B88" s="117" t="s">
        <v>59</v>
      </c>
      <c r="C88" s="117"/>
      <c r="D88" s="63">
        <v>1</v>
      </c>
      <c r="E88" s="209"/>
      <c r="F88" s="209"/>
      <c r="G88" s="209"/>
      <c r="H88" s="209"/>
      <c r="I88" s="209"/>
      <c r="J88" s="209"/>
      <c r="K88" s="209"/>
      <c r="L88" s="209"/>
      <c r="M88" s="209"/>
      <c r="N88" s="209"/>
      <c r="O88" s="209"/>
      <c r="P88" s="209"/>
      <c r="Q88" s="227"/>
    </row>
    <row r="89" spans="1:17" ht="39.75" hidden="1" customHeight="1" x14ac:dyDescent="0.35">
      <c r="A89" s="223"/>
      <c r="B89" s="117" t="s">
        <v>60</v>
      </c>
      <c r="C89" s="117"/>
      <c r="D89" s="38" t="s">
        <v>61</v>
      </c>
      <c r="E89" s="210">
        <f t="shared" ref="E89:P89" si="10">IF(IF(E47=0,0,IF(1-(((E39*1)+(E40*3)+(E41*5)+(E42*10)+(E43*20)+(E45*1)+(E44*1)+(E46*15))/E47)&gt;0.95,1,1-(((E39*1)+(E40*3)+(E41*5)+(E42*10)+(E43*20)+(E45*1)+(E44*1)+(E46*15))/E47)))&lt;0,0,IF(E47=0,0,IF(1-(((E39*1)+(E40*3)+(E41*5)+(E42*10)+(E43*20)+(E45*1)+(E44*1)+(E46*15))/E47)&gt;0.95,1,1-(((E39*1)+(E40*3)+(E41*5)+(E42*10)+(E43*20)+(E45*1)+(E44*1)+(E46*15))/E47))))</f>
        <v>0</v>
      </c>
      <c r="F89" s="210">
        <f t="shared" si="10"/>
        <v>0</v>
      </c>
      <c r="G89" s="210">
        <f t="shared" si="10"/>
        <v>0</v>
      </c>
      <c r="H89" s="210">
        <f t="shared" si="10"/>
        <v>0</v>
      </c>
      <c r="I89" s="210">
        <f t="shared" si="10"/>
        <v>0</v>
      </c>
      <c r="J89" s="210">
        <f t="shared" si="10"/>
        <v>0</v>
      </c>
      <c r="K89" s="210">
        <f t="shared" si="10"/>
        <v>0</v>
      </c>
      <c r="L89" s="210">
        <f t="shared" si="10"/>
        <v>0</v>
      </c>
      <c r="M89" s="210">
        <f t="shared" si="10"/>
        <v>0</v>
      </c>
      <c r="N89" s="210">
        <f t="shared" si="10"/>
        <v>0</v>
      </c>
      <c r="O89" s="210">
        <f t="shared" si="10"/>
        <v>0</v>
      </c>
      <c r="P89" s="210">
        <f t="shared" si="10"/>
        <v>0</v>
      </c>
      <c r="Q89" s="210">
        <f>(IF(IF(Q47=0,0,IF(1-(((Q39*1)+(Q40*3)+(Q41*5)+(Q42*10)+(Q43*20)+(Q45*1)+(Q44*1)+(Q46*15))/Q47)&gt;0.95,1,1-(((Q39*1)+(Q40*3)+(Q41*5)+(Q42*10)+(Q43*20)+(Q45*1)+(Q44*1)+(Q46*15))/Q47)))&lt;0,0,IF(Q47=0,0,IF(1-(((Q39*1)+(Q40*3)+(Q41*5)+(Q42*10)+(Q43*20)+(Q45*1)+(Q44*1)+(Q46*15))/Q47)&gt;0.95,1,1-(((Q39*1)+(Q40*3)+(Q41*5)+(Q42*10)+(Q43*20)+(Q45*1)+(Q44*1)+(Q46*15))/Q47)))))*3</f>
        <v>0</v>
      </c>
    </row>
    <row r="90" spans="1:17" ht="24.75" hidden="1" customHeight="1" x14ac:dyDescent="0.35">
      <c r="A90" s="223"/>
      <c r="B90" s="117" t="s">
        <v>62</v>
      </c>
      <c r="C90" s="117"/>
      <c r="D90" s="63">
        <v>0.95</v>
      </c>
      <c r="E90" s="210"/>
      <c r="F90" s="210"/>
      <c r="G90" s="210"/>
      <c r="H90" s="210"/>
      <c r="I90" s="210"/>
      <c r="J90" s="210"/>
      <c r="K90" s="210"/>
      <c r="L90" s="210"/>
      <c r="M90" s="210"/>
      <c r="N90" s="210"/>
      <c r="O90" s="210"/>
      <c r="P90" s="210"/>
      <c r="Q90" s="210"/>
    </row>
    <row r="91" spans="1:17" ht="39.75" hidden="1" customHeight="1" x14ac:dyDescent="0.35">
      <c r="A91" s="223"/>
      <c r="B91" s="117" t="s">
        <v>63</v>
      </c>
      <c r="C91" s="117"/>
      <c r="D91" s="38" t="s">
        <v>64</v>
      </c>
      <c r="E91" s="210">
        <f t="shared" ref="E91:P91" si="11">IF(IF(E26&gt;0,IF(AND(E27&gt;0,E28&gt;0),IF(E29/E28*100&lt;=0.1,1,1-(E29/E28*100)),IF(E29/E27*100&lt;=0.1,1,1-(E29/E27*100))),0)&lt;=0,0,IF(E26&gt;0,IF(AND(E27&gt;0,E28&gt;0),IF(E29/E28*100&lt;=0.1,1,1-(E29/E28*100)),IF(E29/E27*100&lt;=0.1,1,1-(E29/E27*100))),0))</f>
        <v>0</v>
      </c>
      <c r="F91" s="210">
        <f t="shared" si="11"/>
        <v>0</v>
      </c>
      <c r="G91" s="210">
        <f t="shared" si="11"/>
        <v>0</v>
      </c>
      <c r="H91" s="210">
        <f t="shared" si="11"/>
        <v>0</v>
      </c>
      <c r="I91" s="210">
        <f t="shared" si="11"/>
        <v>0</v>
      </c>
      <c r="J91" s="210">
        <f t="shared" si="11"/>
        <v>0</v>
      </c>
      <c r="K91" s="210">
        <f t="shared" si="11"/>
        <v>0</v>
      </c>
      <c r="L91" s="210">
        <f t="shared" si="11"/>
        <v>0</v>
      </c>
      <c r="M91" s="210">
        <f t="shared" si="11"/>
        <v>0</v>
      </c>
      <c r="N91" s="210">
        <f t="shared" si="11"/>
        <v>0</v>
      </c>
      <c r="O91" s="210">
        <f t="shared" si="11"/>
        <v>0</v>
      </c>
      <c r="P91" s="210">
        <f t="shared" si="11"/>
        <v>0</v>
      </c>
      <c r="Q91" s="228">
        <f>(IF(IF(Q26&gt;0,IF(AND(Q27&gt;0,Q28&gt;0),IF(Q29/Q28*100&lt;=0.1,1,1-(Q29/Q28*100)),IF(Q29/Q27*100&lt;=0.1,1,1-(Q29/Q27*100))),0)&lt;=0,0,IF(Q26&gt;0,IF(AND(Q27&gt;0,Q28&gt;0),IF(Q29/Q28*100&lt;=0.1,1,1-(Q29/Q28*100)),IF(Q29/Q27*100&lt;=0.1,1,1-(Q29/Q27*100))),0))*3)</f>
        <v>0</v>
      </c>
    </row>
    <row r="92" spans="1:17" ht="19.5" hidden="1" customHeight="1" x14ac:dyDescent="0.35">
      <c r="A92" s="223"/>
      <c r="B92" s="117" t="s">
        <v>65</v>
      </c>
      <c r="C92" s="117"/>
      <c r="D92" s="64">
        <v>1E-3</v>
      </c>
      <c r="E92" s="210"/>
      <c r="F92" s="210"/>
      <c r="G92" s="210"/>
      <c r="H92" s="210"/>
      <c r="I92" s="210"/>
      <c r="J92" s="210"/>
      <c r="K92" s="210"/>
      <c r="L92" s="210"/>
      <c r="M92" s="210"/>
      <c r="N92" s="210"/>
      <c r="O92" s="210"/>
      <c r="P92" s="210"/>
      <c r="Q92" s="228"/>
    </row>
    <row r="93" spans="1:17" ht="39.75" hidden="1" customHeight="1" x14ac:dyDescent="0.35">
      <c r="A93" s="223"/>
      <c r="B93" s="229" t="s">
        <v>66</v>
      </c>
      <c r="C93" s="229"/>
      <c r="D93" s="65" t="s">
        <v>67</v>
      </c>
      <c r="E93" s="210">
        <f t="shared" ref="E93:P93" si="12">IF(E35&gt;0, IF(((E36)/E35)&gt;0.95, 1, (E36)/E35), 0)</f>
        <v>0</v>
      </c>
      <c r="F93" s="210">
        <f t="shared" si="12"/>
        <v>0</v>
      </c>
      <c r="G93" s="210">
        <f t="shared" si="12"/>
        <v>0</v>
      </c>
      <c r="H93" s="210">
        <f t="shared" si="12"/>
        <v>0</v>
      </c>
      <c r="I93" s="210">
        <f t="shared" si="12"/>
        <v>0</v>
      </c>
      <c r="J93" s="210">
        <f t="shared" si="12"/>
        <v>0</v>
      </c>
      <c r="K93" s="210">
        <f t="shared" si="12"/>
        <v>0</v>
      </c>
      <c r="L93" s="210">
        <f t="shared" si="12"/>
        <v>0</v>
      </c>
      <c r="M93" s="210">
        <f t="shared" si="12"/>
        <v>0</v>
      </c>
      <c r="N93" s="210">
        <f t="shared" si="12"/>
        <v>0</v>
      </c>
      <c r="O93" s="210">
        <f t="shared" si="12"/>
        <v>0</v>
      </c>
      <c r="P93" s="210">
        <f t="shared" si="12"/>
        <v>0</v>
      </c>
      <c r="Q93" s="228">
        <f>(IF(Q35&gt;0, IF(((Q36)/Q35)&gt;0.95, 1, (Q36)/Q35), 0))*2</f>
        <v>0</v>
      </c>
    </row>
    <row r="94" spans="1:17" ht="18.75" hidden="1" customHeight="1" x14ac:dyDescent="0.35">
      <c r="A94" s="223"/>
      <c r="B94" s="229" t="s">
        <v>68</v>
      </c>
      <c r="C94" s="229"/>
      <c r="D94" s="66">
        <v>0.95</v>
      </c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28"/>
    </row>
    <row r="95" spans="1:17" hidden="1" x14ac:dyDescent="0.35">
      <c r="A95" s="230" t="s">
        <v>69</v>
      </c>
      <c r="B95" s="224" t="s">
        <v>70</v>
      </c>
      <c r="C95" s="224"/>
      <c r="D95" s="224"/>
      <c r="E95" s="224"/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5"/>
    </row>
    <row r="96" spans="1:17" ht="27.75" hidden="1" customHeight="1" x14ac:dyDescent="0.35">
      <c r="A96" s="230"/>
      <c r="B96" s="117" t="s">
        <v>71</v>
      </c>
      <c r="C96" s="117"/>
      <c r="D96" s="38" t="s">
        <v>72</v>
      </c>
      <c r="E96" s="210">
        <f t="shared" ref="E96:P96" si="13">IF(E20&gt;0,IF((E62)/(5*E$20)&gt;1,1, (E62)/(5*E$20)),0)</f>
        <v>0</v>
      </c>
      <c r="F96" s="210">
        <f t="shared" si="13"/>
        <v>0</v>
      </c>
      <c r="G96" s="210">
        <f t="shared" si="13"/>
        <v>0</v>
      </c>
      <c r="H96" s="210">
        <f t="shared" si="13"/>
        <v>0</v>
      </c>
      <c r="I96" s="210">
        <f t="shared" si="13"/>
        <v>0</v>
      </c>
      <c r="J96" s="210">
        <f t="shared" si="13"/>
        <v>0</v>
      </c>
      <c r="K96" s="210">
        <f t="shared" si="13"/>
        <v>0</v>
      </c>
      <c r="L96" s="210">
        <f t="shared" si="13"/>
        <v>0</v>
      </c>
      <c r="M96" s="210">
        <f t="shared" si="13"/>
        <v>0</v>
      </c>
      <c r="N96" s="210">
        <f t="shared" si="13"/>
        <v>0</v>
      </c>
      <c r="O96" s="210">
        <f t="shared" si="13"/>
        <v>0</v>
      </c>
      <c r="P96" s="210">
        <f t="shared" si="13"/>
        <v>0</v>
      </c>
      <c r="Q96" s="233">
        <f>(IF(Q20&gt;0,IF((Q62)/(5*Q$20)&gt;1,1, (Q62)/(5*Q$20)),0))*2</f>
        <v>0</v>
      </c>
    </row>
    <row r="97" spans="1:17" ht="31.5" hidden="1" customHeight="1" x14ac:dyDescent="0.35">
      <c r="A97" s="230"/>
      <c r="B97" s="117" t="s">
        <v>73</v>
      </c>
      <c r="C97" s="117"/>
      <c r="D97" s="67" t="s">
        <v>74</v>
      </c>
      <c r="E97" s="210"/>
      <c r="F97" s="210"/>
      <c r="G97" s="210"/>
      <c r="H97" s="210"/>
      <c r="I97" s="210"/>
      <c r="J97" s="210"/>
      <c r="K97" s="210"/>
      <c r="L97" s="210"/>
      <c r="M97" s="210"/>
      <c r="N97" s="210"/>
      <c r="O97" s="210"/>
      <c r="P97" s="210"/>
      <c r="Q97" s="233"/>
    </row>
    <row r="98" spans="1:17" hidden="1" x14ac:dyDescent="0.35">
      <c r="A98" s="230"/>
      <c r="B98" s="234" t="s">
        <v>75</v>
      </c>
      <c r="C98" s="234"/>
      <c r="D98" s="234"/>
      <c r="E98" s="234"/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5"/>
    </row>
    <row r="99" spans="1:17" ht="39.75" hidden="1" customHeight="1" x14ac:dyDescent="0.35">
      <c r="A99" s="230"/>
      <c r="B99" s="117" t="s">
        <v>76</v>
      </c>
      <c r="C99" s="117"/>
      <c r="D99" s="62" t="s">
        <v>153</v>
      </c>
      <c r="E99" s="232" t="str">
        <f t="shared" ref="E99:P99" si="14">IF(E26&gt;0,IF(E52&gt;1,1,E52),"-")</f>
        <v>-</v>
      </c>
      <c r="F99" s="232" t="str">
        <f t="shared" si="14"/>
        <v>-</v>
      </c>
      <c r="G99" s="232" t="str">
        <f t="shared" si="14"/>
        <v>-</v>
      </c>
      <c r="H99" s="232" t="str">
        <f t="shared" si="14"/>
        <v>-</v>
      </c>
      <c r="I99" s="232" t="str">
        <f t="shared" si="14"/>
        <v>-</v>
      </c>
      <c r="J99" s="232" t="str">
        <f t="shared" si="14"/>
        <v>-</v>
      </c>
      <c r="K99" s="232" t="str">
        <f t="shared" si="14"/>
        <v>-</v>
      </c>
      <c r="L99" s="232" t="str">
        <f t="shared" si="14"/>
        <v>-</v>
      </c>
      <c r="M99" s="232" t="str">
        <f t="shared" si="14"/>
        <v>-</v>
      </c>
      <c r="N99" s="232" t="str">
        <f t="shared" si="14"/>
        <v>-</v>
      </c>
      <c r="O99" s="232" t="str">
        <f t="shared" si="14"/>
        <v>-</v>
      </c>
      <c r="P99" s="232" t="str">
        <f t="shared" si="14"/>
        <v>-</v>
      </c>
      <c r="Q99" s="246">
        <f>(IF(Q26&gt;0,IF(Q52&gt;1,1,Q52),0))*2</f>
        <v>0</v>
      </c>
    </row>
    <row r="100" spans="1:17" ht="25.5" hidden="1" customHeight="1" x14ac:dyDescent="0.35">
      <c r="A100" s="230"/>
      <c r="B100" s="117" t="s">
        <v>77</v>
      </c>
      <c r="C100" s="117"/>
      <c r="D100" s="67" t="s">
        <v>154</v>
      </c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46"/>
    </row>
    <row r="101" spans="1:17" ht="39.75" hidden="1" customHeight="1" x14ac:dyDescent="0.35">
      <c r="A101" s="230"/>
      <c r="B101" s="117" t="s">
        <v>78</v>
      </c>
      <c r="C101" s="117"/>
      <c r="D101" s="62" t="s">
        <v>155</v>
      </c>
      <c r="E101" s="210">
        <f>+E57</f>
        <v>0</v>
      </c>
      <c r="F101" s="243">
        <f t="shared" ref="F101:P101" si="15">+F57</f>
        <v>0</v>
      </c>
      <c r="G101" s="243">
        <f t="shared" si="15"/>
        <v>0</v>
      </c>
      <c r="H101" s="243">
        <f t="shared" si="15"/>
        <v>0</v>
      </c>
      <c r="I101" s="243">
        <f t="shared" si="15"/>
        <v>0</v>
      </c>
      <c r="J101" s="243">
        <f t="shared" si="15"/>
        <v>0</v>
      </c>
      <c r="K101" s="243">
        <f t="shared" si="15"/>
        <v>0</v>
      </c>
      <c r="L101" s="243">
        <f t="shared" si="15"/>
        <v>0</v>
      </c>
      <c r="M101" s="243">
        <f t="shared" si="15"/>
        <v>0</v>
      </c>
      <c r="N101" s="243">
        <f t="shared" si="15"/>
        <v>0</v>
      </c>
      <c r="O101" s="243">
        <f t="shared" si="15"/>
        <v>0</v>
      </c>
      <c r="P101" s="243">
        <f t="shared" si="15"/>
        <v>0</v>
      </c>
      <c r="Q101" s="233">
        <f>Q57*3</f>
        <v>0</v>
      </c>
    </row>
    <row r="102" spans="1:17" ht="20.25" hidden="1" customHeight="1" x14ac:dyDescent="0.35">
      <c r="A102" s="230"/>
      <c r="B102" s="117" t="s">
        <v>79</v>
      </c>
      <c r="C102" s="117"/>
      <c r="D102" s="63">
        <v>1</v>
      </c>
      <c r="E102" s="210"/>
      <c r="F102" s="244"/>
      <c r="G102" s="244"/>
      <c r="H102" s="244"/>
      <c r="I102" s="244"/>
      <c r="J102" s="244"/>
      <c r="K102" s="244"/>
      <c r="L102" s="244"/>
      <c r="M102" s="244"/>
      <c r="N102" s="244"/>
      <c r="O102" s="244"/>
      <c r="P102" s="244"/>
      <c r="Q102" s="233"/>
    </row>
    <row r="103" spans="1:17" ht="39.75" hidden="1" customHeight="1" x14ac:dyDescent="0.35">
      <c r="A103" s="230"/>
      <c r="B103" s="117" t="s">
        <v>80</v>
      </c>
      <c r="C103" s="117"/>
      <c r="D103" s="62" t="s">
        <v>81</v>
      </c>
      <c r="E103" s="210">
        <f t="shared" ref="E103:P103" si="16">IF(E26&gt;0,(E56/E20),0)</f>
        <v>0</v>
      </c>
      <c r="F103" s="210">
        <f t="shared" si="16"/>
        <v>0</v>
      </c>
      <c r="G103" s="210">
        <f t="shared" si="16"/>
        <v>0</v>
      </c>
      <c r="H103" s="210">
        <f t="shared" si="16"/>
        <v>0</v>
      </c>
      <c r="I103" s="210">
        <f t="shared" si="16"/>
        <v>0</v>
      </c>
      <c r="J103" s="210">
        <f t="shared" si="16"/>
        <v>0</v>
      </c>
      <c r="K103" s="210">
        <f t="shared" si="16"/>
        <v>0</v>
      </c>
      <c r="L103" s="210">
        <f t="shared" si="16"/>
        <v>0</v>
      </c>
      <c r="M103" s="210">
        <f t="shared" si="16"/>
        <v>0</v>
      </c>
      <c r="N103" s="210">
        <f t="shared" si="16"/>
        <v>0</v>
      </c>
      <c r="O103" s="210">
        <f t="shared" si="16"/>
        <v>0</v>
      </c>
      <c r="P103" s="210">
        <f t="shared" si="16"/>
        <v>0</v>
      </c>
      <c r="Q103" s="210">
        <f>(IF(Q26&gt;0,(Q56/Q20),0))*3</f>
        <v>0</v>
      </c>
    </row>
    <row r="104" spans="1:17" ht="39.75" hidden="1" customHeight="1" thickBot="1" x14ac:dyDescent="0.4">
      <c r="A104" s="231"/>
      <c r="B104" s="245" t="s">
        <v>82</v>
      </c>
      <c r="C104" s="245"/>
      <c r="D104" s="68" t="s">
        <v>83</v>
      </c>
      <c r="E104" s="242"/>
      <c r="F104" s="242"/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242"/>
    </row>
    <row r="105" spans="1:17" ht="12" hidden="1" thickBot="1" x14ac:dyDescent="0.4">
      <c r="A105" s="236" t="s">
        <v>84</v>
      </c>
      <c r="B105" s="237"/>
      <c r="C105" s="237"/>
      <c r="D105" s="237"/>
      <c r="E105" s="237"/>
      <c r="F105" s="237"/>
      <c r="G105" s="237"/>
      <c r="H105" s="237"/>
      <c r="I105" s="237"/>
      <c r="J105" s="237"/>
      <c r="K105" s="237"/>
      <c r="L105" s="237"/>
      <c r="M105" s="237"/>
      <c r="N105" s="237"/>
      <c r="O105" s="237"/>
      <c r="P105" s="238"/>
      <c r="Q105" s="69">
        <f>Q96+Q87+Q99+Q89+Q91+Q101+Q103+Q93</f>
        <v>3</v>
      </c>
    </row>
  </sheetData>
  <sheetProtection algorithmName="SHA-512" hashValue="sOWDpOwskzJpF6C5j5X2tCp3QFB01FgTNoOZRUmDqn+6eukKUXea1m4x/qINKO34s7qadO/XvHgqZE/zQDBDIQ==" saltValue="ni+9TGh5rHhIYFpGh2HTHg==" spinCount="100000" sheet="1" objects="1" scenarios="1"/>
  <mergeCells count="243">
    <mergeCell ref="B69:D69"/>
    <mergeCell ref="B70:D70"/>
    <mergeCell ref="A66:Q66"/>
    <mergeCell ref="A67:A81"/>
    <mergeCell ref="B67:D67"/>
    <mergeCell ref="B68:D68"/>
    <mergeCell ref="B77:D77"/>
    <mergeCell ref="B78:D78"/>
    <mergeCell ref="B80:D80"/>
    <mergeCell ref="B81:D81"/>
    <mergeCell ref="B75:D75"/>
    <mergeCell ref="B79:D79"/>
    <mergeCell ref="B73:D73"/>
    <mergeCell ref="B72:D72"/>
    <mergeCell ref="B71:D71"/>
    <mergeCell ref="B74:D74"/>
    <mergeCell ref="B76:D76"/>
    <mergeCell ref="Q103:Q104"/>
    <mergeCell ref="B104:C104"/>
    <mergeCell ref="Q101:Q102"/>
    <mergeCell ref="Q99:Q100"/>
    <mergeCell ref="B101:C101"/>
    <mergeCell ref="E101:E102"/>
    <mergeCell ref="F101:F102"/>
    <mergeCell ref="G101:G102"/>
    <mergeCell ref="H101:H102"/>
    <mergeCell ref="I101:I102"/>
    <mergeCell ref="J101:J102"/>
    <mergeCell ref="K101:K102"/>
    <mergeCell ref="K99:K100"/>
    <mergeCell ref="L99:L100"/>
    <mergeCell ref="M99:M100"/>
    <mergeCell ref="N99:N100"/>
    <mergeCell ref="O99:O100"/>
    <mergeCell ref="P101:P102"/>
    <mergeCell ref="B100:C100"/>
    <mergeCell ref="O103:O104"/>
    <mergeCell ref="P103:P104"/>
    <mergeCell ref="O96:O97"/>
    <mergeCell ref="P96:P97"/>
    <mergeCell ref="A105:P105"/>
    <mergeCell ref="B24:D24"/>
    <mergeCell ref="B59:D59"/>
    <mergeCell ref="B60:D60"/>
    <mergeCell ref="B61:D61"/>
    <mergeCell ref="B58:D58"/>
    <mergeCell ref="I103:I104"/>
    <mergeCell ref="J103:J104"/>
    <mergeCell ref="K103:K104"/>
    <mergeCell ref="L103:L104"/>
    <mergeCell ref="M103:M104"/>
    <mergeCell ref="N103:N104"/>
    <mergeCell ref="B102:C102"/>
    <mergeCell ref="B103:C103"/>
    <mergeCell ref="E103:E104"/>
    <mergeCell ref="F103:F104"/>
    <mergeCell ref="G103:G104"/>
    <mergeCell ref="H103:H104"/>
    <mergeCell ref="L101:L102"/>
    <mergeCell ref="M101:M102"/>
    <mergeCell ref="N101:N102"/>
    <mergeCell ref="O101:O102"/>
    <mergeCell ref="A95:A104"/>
    <mergeCell ref="B95:Q95"/>
    <mergeCell ref="B96:C96"/>
    <mergeCell ref="E96:E97"/>
    <mergeCell ref="F96:F97"/>
    <mergeCell ref="G96:G97"/>
    <mergeCell ref="H96:H97"/>
    <mergeCell ref="I96:I97"/>
    <mergeCell ref="J96:J97"/>
    <mergeCell ref="P99:P100"/>
    <mergeCell ref="Q96:Q97"/>
    <mergeCell ref="B97:C97"/>
    <mergeCell ref="B98:Q98"/>
    <mergeCell ref="B99:C99"/>
    <mergeCell ref="E99:E100"/>
    <mergeCell ref="F99:F100"/>
    <mergeCell ref="G99:G100"/>
    <mergeCell ref="H99:H100"/>
    <mergeCell ref="I99:I100"/>
    <mergeCell ref="J99:J100"/>
    <mergeCell ref="K96:K97"/>
    <mergeCell ref="L96:L97"/>
    <mergeCell ref="M96:M97"/>
    <mergeCell ref="N96:N97"/>
    <mergeCell ref="Q91:Q92"/>
    <mergeCell ref="B92:C92"/>
    <mergeCell ref="B93:C93"/>
    <mergeCell ref="E93:E94"/>
    <mergeCell ref="F93:F94"/>
    <mergeCell ref="G93:G94"/>
    <mergeCell ref="H93:H94"/>
    <mergeCell ref="I93:I94"/>
    <mergeCell ref="J93:J94"/>
    <mergeCell ref="K93:K94"/>
    <mergeCell ref="K91:K92"/>
    <mergeCell ref="L91:L92"/>
    <mergeCell ref="M91:M92"/>
    <mergeCell ref="N91:N92"/>
    <mergeCell ref="O91:O92"/>
    <mergeCell ref="P91:P92"/>
    <mergeCell ref="B94:C94"/>
    <mergeCell ref="L93:L94"/>
    <mergeCell ref="M93:M94"/>
    <mergeCell ref="N93:N94"/>
    <mergeCell ref="O93:O94"/>
    <mergeCell ref="P93:P94"/>
    <mergeCell ref="Q93:Q94"/>
    <mergeCell ref="B91:C91"/>
    <mergeCell ref="E91:E92"/>
    <mergeCell ref="F91:F92"/>
    <mergeCell ref="G91:G92"/>
    <mergeCell ref="H91:H92"/>
    <mergeCell ref="I91:I92"/>
    <mergeCell ref="J91:J92"/>
    <mergeCell ref="J89:J90"/>
    <mergeCell ref="K89:K90"/>
    <mergeCell ref="A82:A84"/>
    <mergeCell ref="B82:C83"/>
    <mergeCell ref="B84:C84"/>
    <mergeCell ref="A85:Q85"/>
    <mergeCell ref="A86:A94"/>
    <mergeCell ref="B86:Q86"/>
    <mergeCell ref="B87:C87"/>
    <mergeCell ref="E87:E88"/>
    <mergeCell ref="F87:F88"/>
    <mergeCell ref="M87:M88"/>
    <mergeCell ref="N87:N88"/>
    <mergeCell ref="O87:O88"/>
    <mergeCell ref="P87:P88"/>
    <mergeCell ref="Q87:Q88"/>
    <mergeCell ref="B88:C88"/>
    <mergeCell ref="G87:G88"/>
    <mergeCell ref="H87:H88"/>
    <mergeCell ref="I87:I88"/>
    <mergeCell ref="J87:J88"/>
    <mergeCell ref="K87:K88"/>
    <mergeCell ref="L87:L88"/>
    <mergeCell ref="P89:P90"/>
    <mergeCell ref="Q89:Q90"/>
    <mergeCell ref="B90:C90"/>
    <mergeCell ref="L89:L90"/>
    <mergeCell ref="M89:M90"/>
    <mergeCell ref="N89:N90"/>
    <mergeCell ref="O89:O90"/>
    <mergeCell ref="B89:C89"/>
    <mergeCell ref="E89:E90"/>
    <mergeCell ref="F89:F90"/>
    <mergeCell ref="G89:G90"/>
    <mergeCell ref="H89:H90"/>
    <mergeCell ref="I89:I90"/>
    <mergeCell ref="B62:D62"/>
    <mergeCell ref="B64:D64"/>
    <mergeCell ref="B65:D65"/>
    <mergeCell ref="B46:D46"/>
    <mergeCell ref="B47:D47"/>
    <mergeCell ref="A48:A50"/>
    <mergeCell ref="B48:D48"/>
    <mergeCell ref="B49:C50"/>
    <mergeCell ref="A51:Q51"/>
    <mergeCell ref="B55:D55"/>
    <mergeCell ref="B53:D53"/>
    <mergeCell ref="B54:D54"/>
    <mergeCell ref="A52:A65"/>
    <mergeCell ref="B57:D57"/>
    <mergeCell ref="B63:D63"/>
    <mergeCell ref="B56:D56"/>
    <mergeCell ref="B52:D52"/>
    <mergeCell ref="B36:D36"/>
    <mergeCell ref="B37:D37"/>
    <mergeCell ref="A39:A47"/>
    <mergeCell ref="B39:D39"/>
    <mergeCell ref="B40:D40"/>
    <mergeCell ref="B41:D41"/>
    <mergeCell ref="B42:D42"/>
    <mergeCell ref="B43:D43"/>
    <mergeCell ref="B44:D44"/>
    <mergeCell ref="B45:D45"/>
    <mergeCell ref="B38:D38"/>
    <mergeCell ref="A20:A38"/>
    <mergeCell ref="B29:D29"/>
    <mergeCell ref="B30:D30"/>
    <mergeCell ref="B31:D31"/>
    <mergeCell ref="B32:D32"/>
    <mergeCell ref="B33:D33"/>
    <mergeCell ref="B35:D35"/>
    <mergeCell ref="B23:D23"/>
    <mergeCell ref="B34:D34"/>
    <mergeCell ref="A19:Q19"/>
    <mergeCell ref="B20:D20"/>
    <mergeCell ref="B22:D22"/>
    <mergeCell ref="B25:D25"/>
    <mergeCell ref="B26:D26"/>
    <mergeCell ref="B27:D27"/>
    <mergeCell ref="B28:D28"/>
    <mergeCell ref="A16:C16"/>
    <mergeCell ref="D16:G16"/>
    <mergeCell ref="H16:L16"/>
    <mergeCell ref="M16:Q16"/>
    <mergeCell ref="A17:Q17"/>
    <mergeCell ref="A18:D18"/>
    <mergeCell ref="B21:D21"/>
    <mergeCell ref="A1:C3"/>
    <mergeCell ref="D1:Q3"/>
    <mergeCell ref="A4:C4"/>
    <mergeCell ref="D4:G4"/>
    <mergeCell ref="H4:L4"/>
    <mergeCell ref="M4:Q4"/>
    <mergeCell ref="A8:C8"/>
    <mergeCell ref="D8:Q8"/>
    <mergeCell ref="A9:C9"/>
    <mergeCell ref="D9:G9"/>
    <mergeCell ref="H9:L9"/>
    <mergeCell ref="M9:Q9"/>
    <mergeCell ref="A5:Q5"/>
    <mergeCell ref="A6:C7"/>
    <mergeCell ref="D6:G7"/>
    <mergeCell ref="H6:J7"/>
    <mergeCell ref="K6:L6"/>
    <mergeCell ref="M6:Q6"/>
    <mergeCell ref="K7:L7"/>
    <mergeCell ref="M7:Q7"/>
    <mergeCell ref="A10:C10"/>
    <mergeCell ref="D10:G10"/>
    <mergeCell ref="H10:L10"/>
    <mergeCell ref="M10:Q10"/>
    <mergeCell ref="A11:C11"/>
    <mergeCell ref="D11:Q11"/>
    <mergeCell ref="A14:C14"/>
    <mergeCell ref="D14:G14"/>
    <mergeCell ref="H14:L14"/>
    <mergeCell ref="M14:Q14"/>
    <mergeCell ref="A15:C15"/>
    <mergeCell ref="D15:Q15"/>
    <mergeCell ref="A12:B13"/>
    <mergeCell ref="D12:G12"/>
    <mergeCell ref="H12:J13"/>
    <mergeCell ref="K12:L12"/>
    <mergeCell ref="M12:Q12"/>
    <mergeCell ref="D13:G13"/>
    <mergeCell ref="K13:L13"/>
    <mergeCell ref="M13:Q13"/>
  </mergeCells>
  <phoneticPr fontId="17" type="noConversion"/>
  <dataValidations count="1">
    <dataValidation type="list" allowBlank="1" showInputMessage="1" showErrorMessage="1" sqref="M4:Q4" xr:uid="{C73DA241-8EF8-4ED6-91F1-45073DBDC7D8}">
      <formula1>$S$4:$S$16</formula1>
    </dataValidation>
  </dataValidations>
  <pageMargins left="0.7" right="0.7" top="0.75" bottom="0.75" header="0.3" footer="0.3"/>
  <pageSetup scale="25" orientation="portrait" r:id="rId1"/>
  <rowBreaks count="1" manualBreakCount="1">
    <brk id="65" max="16383" man="1"/>
  </rowBreaks>
  <colBreaks count="1" manualBreakCount="1">
    <brk id="17" max="1048575" man="1"/>
  </colBreaks>
  <ignoredErrors>
    <ignoredError sqref="O47:P47 O79:Q80 O81:P81" unlockedFormula="1"/>
    <ignoredError sqref="Q57 E54 F54:I54 J54:P54" formula="1"/>
    <ignoredError sqref="Q81" formula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3C4B9-AD12-4F88-89AC-B37D6B8A46FC}">
  <sheetPr>
    <tabColor rgb="FF00B050"/>
  </sheetPr>
  <dimension ref="A1:G181"/>
  <sheetViews>
    <sheetView view="pageBreakPreview" topLeftCell="A19" zoomScale="190" zoomScaleNormal="100" zoomScaleSheetLayoutView="190" workbookViewId="0">
      <selection activeCell="E5" sqref="E5"/>
    </sheetView>
  </sheetViews>
  <sheetFormatPr baseColWidth="10" defaultColWidth="11.3984375" defaultRowHeight="14.25" x14ac:dyDescent="0.45"/>
  <cols>
    <col min="1" max="5" width="11.3984375" style="70"/>
    <col min="6" max="6" width="26.59765625" style="70" customWidth="1"/>
    <col min="7" max="7" width="22.06640625" style="70" bestFit="1" customWidth="1"/>
    <col min="8" max="16384" width="11.3984375" style="70"/>
  </cols>
  <sheetData>
    <row r="1" spans="1:7" ht="27.75" customHeight="1" x14ac:dyDescent="0.45">
      <c r="A1" s="71" t="s">
        <v>85</v>
      </c>
      <c r="B1" s="71" t="s">
        <v>86</v>
      </c>
      <c r="C1" s="71" t="s">
        <v>87</v>
      </c>
      <c r="D1" s="71" t="s">
        <v>88</v>
      </c>
      <c r="E1" s="71" t="s">
        <v>89</v>
      </c>
      <c r="F1" s="71" t="s">
        <v>90</v>
      </c>
      <c r="G1" s="71" t="s">
        <v>91</v>
      </c>
    </row>
    <row r="2" spans="1:7" x14ac:dyDescent="0.45">
      <c r="A2" s="27" t="s">
        <v>92</v>
      </c>
      <c r="B2" s="26"/>
      <c r="C2" s="27" t="s">
        <v>93</v>
      </c>
      <c r="D2" s="26"/>
      <c r="E2" s="26"/>
      <c r="F2" s="26"/>
      <c r="G2" s="27">
        <f>IFERROR(F2*B2,0)</f>
        <v>0</v>
      </c>
    </row>
    <row r="3" spans="1:7" x14ac:dyDescent="0.45">
      <c r="A3" s="29" t="s">
        <v>92</v>
      </c>
      <c r="B3" s="28"/>
      <c r="C3" s="29" t="s">
        <v>94</v>
      </c>
      <c r="D3" s="28"/>
      <c r="E3" s="28"/>
      <c r="F3" s="28"/>
      <c r="G3" s="29">
        <f t="shared" ref="G3:G66" si="0">IFERROR(F3*B3,0)</f>
        <v>0</v>
      </c>
    </row>
    <row r="4" spans="1:7" x14ac:dyDescent="0.45">
      <c r="A4" s="29" t="s">
        <v>92</v>
      </c>
      <c r="B4" s="28"/>
      <c r="C4" s="29" t="s">
        <v>95</v>
      </c>
      <c r="D4" s="28"/>
      <c r="E4" s="28"/>
      <c r="F4" s="28"/>
      <c r="G4" s="29">
        <f t="shared" si="0"/>
        <v>0</v>
      </c>
    </row>
    <row r="5" spans="1:7" x14ac:dyDescent="0.45">
      <c r="A5" s="29" t="s">
        <v>92</v>
      </c>
      <c r="B5" s="28"/>
      <c r="C5" s="29" t="s">
        <v>96</v>
      </c>
      <c r="D5" s="28"/>
      <c r="E5" s="28"/>
      <c r="F5" s="28"/>
      <c r="G5" s="29">
        <f t="shared" si="0"/>
        <v>0</v>
      </c>
    </row>
    <row r="6" spans="1:7" x14ac:dyDescent="0.45">
      <c r="A6" s="29" t="s">
        <v>92</v>
      </c>
      <c r="B6" s="28"/>
      <c r="C6" s="29" t="s">
        <v>97</v>
      </c>
      <c r="D6" s="28"/>
      <c r="E6" s="28"/>
      <c r="F6" s="28"/>
      <c r="G6" s="29">
        <f t="shared" si="0"/>
        <v>0</v>
      </c>
    </row>
    <row r="7" spans="1:7" x14ac:dyDescent="0.45">
      <c r="A7" s="29" t="s">
        <v>92</v>
      </c>
      <c r="B7" s="28"/>
      <c r="C7" s="29" t="s">
        <v>98</v>
      </c>
      <c r="D7" s="28"/>
      <c r="E7" s="28"/>
      <c r="F7" s="28"/>
      <c r="G7" s="29">
        <f t="shared" si="0"/>
        <v>0</v>
      </c>
    </row>
    <row r="8" spans="1:7" x14ac:dyDescent="0.45">
      <c r="A8" s="29" t="s">
        <v>92</v>
      </c>
      <c r="B8" s="28"/>
      <c r="C8" s="29" t="s">
        <v>99</v>
      </c>
      <c r="D8" s="28"/>
      <c r="E8" s="28"/>
      <c r="F8" s="28"/>
      <c r="G8" s="29">
        <f t="shared" si="0"/>
        <v>0</v>
      </c>
    </row>
    <row r="9" spans="1:7" x14ac:dyDescent="0.45">
      <c r="A9" s="29" t="s">
        <v>92</v>
      </c>
      <c r="B9" s="28"/>
      <c r="C9" s="29" t="s">
        <v>100</v>
      </c>
      <c r="D9" s="28"/>
      <c r="E9" s="28"/>
      <c r="F9" s="28"/>
      <c r="G9" s="29">
        <f t="shared" si="0"/>
        <v>0</v>
      </c>
    </row>
    <row r="10" spans="1:7" x14ac:dyDescent="0.45">
      <c r="A10" s="29" t="s">
        <v>92</v>
      </c>
      <c r="B10" s="28"/>
      <c r="C10" s="29" t="s">
        <v>101</v>
      </c>
      <c r="D10" s="28"/>
      <c r="E10" s="28"/>
      <c r="F10" s="28"/>
      <c r="G10" s="29">
        <f t="shared" si="0"/>
        <v>0</v>
      </c>
    </row>
    <row r="11" spans="1:7" x14ac:dyDescent="0.45">
      <c r="A11" s="29" t="s">
        <v>92</v>
      </c>
      <c r="B11" s="28"/>
      <c r="C11" s="29" t="s">
        <v>102</v>
      </c>
      <c r="D11" s="28"/>
      <c r="E11" s="28"/>
      <c r="F11" s="28"/>
      <c r="G11" s="29">
        <f t="shared" si="0"/>
        <v>0</v>
      </c>
    </row>
    <row r="12" spans="1:7" x14ac:dyDescent="0.45">
      <c r="A12" s="29" t="s">
        <v>92</v>
      </c>
      <c r="B12" s="28"/>
      <c r="C12" s="29" t="s">
        <v>103</v>
      </c>
      <c r="D12" s="28"/>
      <c r="E12" s="28"/>
      <c r="F12" s="28"/>
      <c r="G12" s="29">
        <f t="shared" si="0"/>
        <v>0</v>
      </c>
    </row>
    <row r="13" spans="1:7" x14ac:dyDescent="0.45">
      <c r="A13" s="29" t="s">
        <v>92</v>
      </c>
      <c r="B13" s="28"/>
      <c r="C13" s="29" t="s">
        <v>104</v>
      </c>
      <c r="D13" s="28"/>
      <c r="E13" s="28"/>
      <c r="F13" s="28"/>
      <c r="G13" s="29">
        <f t="shared" si="0"/>
        <v>0</v>
      </c>
    </row>
    <row r="14" spans="1:7" x14ac:dyDescent="0.45">
      <c r="A14" s="29" t="s">
        <v>92</v>
      </c>
      <c r="B14" s="28"/>
      <c r="C14" s="29" t="s">
        <v>105</v>
      </c>
      <c r="D14" s="28"/>
      <c r="E14" s="28"/>
      <c r="F14" s="28"/>
      <c r="G14" s="29">
        <f t="shared" si="0"/>
        <v>0</v>
      </c>
    </row>
    <row r="15" spans="1:7" x14ac:dyDescent="0.45">
      <c r="A15" s="29" t="s">
        <v>92</v>
      </c>
      <c r="B15" s="28"/>
      <c r="C15" s="29" t="s">
        <v>106</v>
      </c>
      <c r="D15" s="28"/>
      <c r="E15" s="28"/>
      <c r="F15" s="28"/>
      <c r="G15" s="29">
        <f t="shared" si="0"/>
        <v>0</v>
      </c>
    </row>
    <row r="16" spans="1:7" x14ac:dyDescent="0.45">
      <c r="A16" s="29" t="s">
        <v>92</v>
      </c>
      <c r="B16" s="28"/>
      <c r="C16" s="29" t="s">
        <v>107</v>
      </c>
      <c r="D16" s="28"/>
      <c r="E16" s="28"/>
      <c r="F16" s="28"/>
      <c r="G16" s="29">
        <f t="shared" si="0"/>
        <v>0</v>
      </c>
    </row>
    <row r="17" spans="1:7" x14ac:dyDescent="0.45">
      <c r="A17" s="27" t="s">
        <v>108</v>
      </c>
      <c r="B17" s="26"/>
      <c r="C17" s="27" t="s">
        <v>93</v>
      </c>
      <c r="D17" s="26"/>
      <c r="E17" s="26"/>
      <c r="F17" s="26"/>
      <c r="G17" s="27">
        <f t="shared" si="0"/>
        <v>0</v>
      </c>
    </row>
    <row r="18" spans="1:7" x14ac:dyDescent="0.45">
      <c r="A18" s="29" t="s">
        <v>108</v>
      </c>
      <c r="B18" s="28"/>
      <c r="C18" s="29" t="s">
        <v>94</v>
      </c>
      <c r="D18" s="28"/>
      <c r="E18" s="28"/>
      <c r="F18" s="28"/>
      <c r="G18" s="29">
        <f t="shared" si="0"/>
        <v>0</v>
      </c>
    </row>
    <row r="19" spans="1:7" x14ac:dyDescent="0.45">
      <c r="A19" s="29" t="s">
        <v>108</v>
      </c>
      <c r="B19" s="28"/>
      <c r="C19" s="29" t="s">
        <v>95</v>
      </c>
      <c r="D19" s="28"/>
      <c r="E19" s="28"/>
      <c r="F19" s="28"/>
      <c r="G19" s="29">
        <f t="shared" si="0"/>
        <v>0</v>
      </c>
    </row>
    <row r="20" spans="1:7" x14ac:dyDescent="0.45">
      <c r="A20" s="29" t="s">
        <v>108</v>
      </c>
      <c r="B20" s="28"/>
      <c r="C20" s="29" t="s">
        <v>96</v>
      </c>
      <c r="D20" s="28"/>
      <c r="E20" s="28"/>
      <c r="F20" s="28"/>
      <c r="G20" s="29">
        <f t="shared" si="0"/>
        <v>0</v>
      </c>
    </row>
    <row r="21" spans="1:7" x14ac:dyDescent="0.45">
      <c r="A21" s="29" t="s">
        <v>108</v>
      </c>
      <c r="B21" s="28"/>
      <c r="C21" s="29" t="s">
        <v>97</v>
      </c>
      <c r="D21" s="28"/>
      <c r="E21" s="28"/>
      <c r="F21" s="28"/>
      <c r="G21" s="29">
        <f t="shared" si="0"/>
        <v>0</v>
      </c>
    </row>
    <row r="22" spans="1:7" x14ac:dyDescent="0.45">
      <c r="A22" s="29" t="s">
        <v>108</v>
      </c>
      <c r="B22" s="28"/>
      <c r="C22" s="29" t="s">
        <v>98</v>
      </c>
      <c r="D22" s="28"/>
      <c r="E22" s="28"/>
      <c r="F22" s="28"/>
      <c r="G22" s="29">
        <f t="shared" si="0"/>
        <v>0</v>
      </c>
    </row>
    <row r="23" spans="1:7" x14ac:dyDescent="0.45">
      <c r="A23" s="29" t="s">
        <v>108</v>
      </c>
      <c r="B23" s="28"/>
      <c r="C23" s="29" t="s">
        <v>99</v>
      </c>
      <c r="D23" s="28"/>
      <c r="E23" s="28"/>
      <c r="F23" s="28"/>
      <c r="G23" s="29">
        <f t="shared" si="0"/>
        <v>0</v>
      </c>
    </row>
    <row r="24" spans="1:7" x14ac:dyDescent="0.45">
      <c r="A24" s="29" t="s">
        <v>108</v>
      </c>
      <c r="B24" s="28"/>
      <c r="C24" s="29" t="s">
        <v>100</v>
      </c>
      <c r="D24" s="28"/>
      <c r="E24" s="28"/>
      <c r="F24" s="28"/>
      <c r="G24" s="29">
        <f t="shared" si="0"/>
        <v>0</v>
      </c>
    </row>
    <row r="25" spans="1:7" x14ac:dyDescent="0.45">
      <c r="A25" s="29" t="s">
        <v>108</v>
      </c>
      <c r="B25" s="28"/>
      <c r="C25" s="29" t="s">
        <v>101</v>
      </c>
      <c r="D25" s="28"/>
      <c r="E25" s="28"/>
      <c r="F25" s="28"/>
      <c r="G25" s="29">
        <f t="shared" si="0"/>
        <v>0</v>
      </c>
    </row>
    <row r="26" spans="1:7" x14ac:dyDescent="0.45">
      <c r="A26" s="29" t="s">
        <v>108</v>
      </c>
      <c r="B26" s="28"/>
      <c r="C26" s="29" t="s">
        <v>102</v>
      </c>
      <c r="D26" s="28"/>
      <c r="E26" s="28"/>
      <c r="F26" s="28"/>
      <c r="G26" s="29">
        <f t="shared" si="0"/>
        <v>0</v>
      </c>
    </row>
    <row r="27" spans="1:7" x14ac:dyDescent="0.45">
      <c r="A27" s="29" t="s">
        <v>108</v>
      </c>
      <c r="B27" s="28"/>
      <c r="C27" s="29" t="s">
        <v>103</v>
      </c>
      <c r="D27" s="28"/>
      <c r="E27" s="28"/>
      <c r="F27" s="28"/>
      <c r="G27" s="29">
        <f t="shared" si="0"/>
        <v>0</v>
      </c>
    </row>
    <row r="28" spans="1:7" x14ac:dyDescent="0.45">
      <c r="A28" s="29" t="s">
        <v>108</v>
      </c>
      <c r="B28" s="28"/>
      <c r="C28" s="29" t="s">
        <v>104</v>
      </c>
      <c r="D28" s="28"/>
      <c r="E28" s="28"/>
      <c r="F28" s="28"/>
      <c r="G28" s="29">
        <f t="shared" si="0"/>
        <v>0</v>
      </c>
    </row>
    <row r="29" spans="1:7" x14ac:dyDescent="0.45">
      <c r="A29" s="29" t="s">
        <v>108</v>
      </c>
      <c r="B29" s="28"/>
      <c r="C29" s="29" t="s">
        <v>105</v>
      </c>
      <c r="D29" s="28"/>
      <c r="E29" s="28"/>
      <c r="F29" s="28"/>
      <c r="G29" s="29">
        <f t="shared" si="0"/>
        <v>0</v>
      </c>
    </row>
    <row r="30" spans="1:7" x14ac:dyDescent="0.45">
      <c r="A30" s="29" t="s">
        <v>108</v>
      </c>
      <c r="B30" s="28"/>
      <c r="C30" s="29" t="s">
        <v>106</v>
      </c>
      <c r="D30" s="28"/>
      <c r="E30" s="28"/>
      <c r="F30" s="28"/>
      <c r="G30" s="29">
        <f t="shared" si="0"/>
        <v>0</v>
      </c>
    </row>
    <row r="31" spans="1:7" x14ac:dyDescent="0.45">
      <c r="A31" s="29" t="s">
        <v>108</v>
      </c>
      <c r="B31" s="28"/>
      <c r="C31" s="29" t="s">
        <v>107</v>
      </c>
      <c r="D31" s="28"/>
      <c r="E31" s="28"/>
      <c r="F31" s="28"/>
      <c r="G31" s="29">
        <f t="shared" si="0"/>
        <v>0</v>
      </c>
    </row>
    <row r="32" spans="1:7" x14ac:dyDescent="0.45">
      <c r="A32" s="27" t="s">
        <v>109</v>
      </c>
      <c r="B32" s="26"/>
      <c r="C32" s="27" t="s">
        <v>93</v>
      </c>
      <c r="D32" s="26"/>
      <c r="E32" s="26"/>
      <c r="F32" s="26"/>
      <c r="G32" s="27">
        <f t="shared" si="0"/>
        <v>0</v>
      </c>
    </row>
    <row r="33" spans="1:7" x14ac:dyDescent="0.45">
      <c r="A33" s="29" t="s">
        <v>109</v>
      </c>
      <c r="B33" s="28"/>
      <c r="C33" s="29" t="s">
        <v>94</v>
      </c>
      <c r="D33" s="28"/>
      <c r="E33" s="28"/>
      <c r="F33" s="28"/>
      <c r="G33" s="29">
        <f t="shared" si="0"/>
        <v>0</v>
      </c>
    </row>
    <row r="34" spans="1:7" x14ac:dyDescent="0.45">
      <c r="A34" s="29" t="s">
        <v>109</v>
      </c>
      <c r="B34" s="28"/>
      <c r="C34" s="29" t="s">
        <v>95</v>
      </c>
      <c r="D34" s="28"/>
      <c r="E34" s="28"/>
      <c r="F34" s="28"/>
      <c r="G34" s="29">
        <f t="shared" si="0"/>
        <v>0</v>
      </c>
    </row>
    <row r="35" spans="1:7" x14ac:dyDescent="0.45">
      <c r="A35" s="29" t="s">
        <v>109</v>
      </c>
      <c r="B35" s="28"/>
      <c r="C35" s="29" t="s">
        <v>96</v>
      </c>
      <c r="D35" s="28"/>
      <c r="E35" s="28"/>
      <c r="F35" s="28"/>
      <c r="G35" s="29">
        <f t="shared" si="0"/>
        <v>0</v>
      </c>
    </row>
    <row r="36" spans="1:7" x14ac:dyDescent="0.45">
      <c r="A36" s="29" t="s">
        <v>109</v>
      </c>
      <c r="B36" s="28"/>
      <c r="C36" s="29" t="s">
        <v>97</v>
      </c>
      <c r="D36" s="28"/>
      <c r="E36" s="28"/>
      <c r="F36" s="28"/>
      <c r="G36" s="29">
        <f t="shared" si="0"/>
        <v>0</v>
      </c>
    </row>
    <row r="37" spans="1:7" x14ac:dyDescent="0.45">
      <c r="A37" s="29" t="s">
        <v>109</v>
      </c>
      <c r="B37" s="28"/>
      <c r="C37" s="29" t="s">
        <v>98</v>
      </c>
      <c r="D37" s="28"/>
      <c r="E37" s="28"/>
      <c r="F37" s="28"/>
      <c r="G37" s="29">
        <f t="shared" si="0"/>
        <v>0</v>
      </c>
    </row>
    <row r="38" spans="1:7" x14ac:dyDescent="0.45">
      <c r="A38" s="29" t="s">
        <v>109</v>
      </c>
      <c r="B38" s="28"/>
      <c r="C38" s="29" t="s">
        <v>99</v>
      </c>
      <c r="D38" s="28"/>
      <c r="E38" s="28"/>
      <c r="F38" s="28"/>
      <c r="G38" s="29">
        <f t="shared" si="0"/>
        <v>0</v>
      </c>
    </row>
    <row r="39" spans="1:7" x14ac:dyDescent="0.45">
      <c r="A39" s="29" t="s">
        <v>109</v>
      </c>
      <c r="B39" s="28"/>
      <c r="C39" s="29" t="s">
        <v>100</v>
      </c>
      <c r="D39" s="28"/>
      <c r="E39" s="28"/>
      <c r="F39" s="28"/>
      <c r="G39" s="29">
        <f t="shared" si="0"/>
        <v>0</v>
      </c>
    </row>
    <row r="40" spans="1:7" x14ac:dyDescent="0.45">
      <c r="A40" s="29" t="s">
        <v>109</v>
      </c>
      <c r="B40" s="28"/>
      <c r="C40" s="29" t="s">
        <v>101</v>
      </c>
      <c r="D40" s="28"/>
      <c r="E40" s="28"/>
      <c r="F40" s="28"/>
      <c r="G40" s="29">
        <f t="shared" si="0"/>
        <v>0</v>
      </c>
    </row>
    <row r="41" spans="1:7" x14ac:dyDescent="0.45">
      <c r="A41" s="29" t="s">
        <v>109</v>
      </c>
      <c r="B41" s="28"/>
      <c r="C41" s="29" t="s">
        <v>102</v>
      </c>
      <c r="D41" s="28"/>
      <c r="E41" s="28"/>
      <c r="F41" s="28"/>
      <c r="G41" s="29">
        <f t="shared" si="0"/>
        <v>0</v>
      </c>
    </row>
    <row r="42" spans="1:7" x14ac:dyDescent="0.45">
      <c r="A42" s="29" t="s">
        <v>109</v>
      </c>
      <c r="B42" s="28"/>
      <c r="C42" s="29" t="s">
        <v>103</v>
      </c>
      <c r="D42" s="28"/>
      <c r="E42" s="28"/>
      <c r="F42" s="28"/>
      <c r="G42" s="29">
        <f t="shared" si="0"/>
        <v>0</v>
      </c>
    </row>
    <row r="43" spans="1:7" x14ac:dyDescent="0.45">
      <c r="A43" s="29" t="s">
        <v>109</v>
      </c>
      <c r="B43" s="28"/>
      <c r="C43" s="29" t="s">
        <v>104</v>
      </c>
      <c r="D43" s="28"/>
      <c r="E43" s="28"/>
      <c r="F43" s="28"/>
      <c r="G43" s="29">
        <f t="shared" si="0"/>
        <v>0</v>
      </c>
    </row>
    <row r="44" spans="1:7" x14ac:dyDescent="0.45">
      <c r="A44" s="29" t="s">
        <v>109</v>
      </c>
      <c r="B44" s="28"/>
      <c r="C44" s="29" t="s">
        <v>105</v>
      </c>
      <c r="D44" s="28"/>
      <c r="E44" s="28"/>
      <c r="F44" s="28"/>
      <c r="G44" s="29">
        <f t="shared" si="0"/>
        <v>0</v>
      </c>
    </row>
    <row r="45" spans="1:7" x14ac:dyDescent="0.45">
      <c r="A45" s="29" t="s">
        <v>109</v>
      </c>
      <c r="B45" s="28"/>
      <c r="C45" s="29" t="s">
        <v>106</v>
      </c>
      <c r="D45" s="28"/>
      <c r="E45" s="28"/>
      <c r="F45" s="28"/>
      <c r="G45" s="29">
        <f t="shared" si="0"/>
        <v>0</v>
      </c>
    </row>
    <row r="46" spans="1:7" x14ac:dyDescent="0.45">
      <c r="A46" s="29" t="s">
        <v>109</v>
      </c>
      <c r="B46" s="28"/>
      <c r="C46" s="29" t="s">
        <v>107</v>
      </c>
      <c r="D46" s="28"/>
      <c r="E46" s="28"/>
      <c r="F46" s="28"/>
      <c r="G46" s="29">
        <f t="shared" si="0"/>
        <v>0</v>
      </c>
    </row>
    <row r="47" spans="1:7" x14ac:dyDescent="0.45">
      <c r="A47" s="27" t="s">
        <v>110</v>
      </c>
      <c r="B47" s="26"/>
      <c r="C47" s="27" t="s">
        <v>93</v>
      </c>
      <c r="D47" s="26"/>
      <c r="E47" s="26"/>
      <c r="F47" s="26"/>
      <c r="G47" s="27">
        <f t="shared" si="0"/>
        <v>0</v>
      </c>
    </row>
    <row r="48" spans="1:7" x14ac:dyDescent="0.45">
      <c r="A48" s="29" t="s">
        <v>110</v>
      </c>
      <c r="B48" s="28"/>
      <c r="C48" s="29" t="s">
        <v>94</v>
      </c>
      <c r="D48" s="28"/>
      <c r="E48" s="28"/>
      <c r="F48" s="28"/>
      <c r="G48" s="29">
        <f t="shared" si="0"/>
        <v>0</v>
      </c>
    </row>
    <row r="49" spans="1:7" x14ac:dyDescent="0.45">
      <c r="A49" s="29" t="s">
        <v>110</v>
      </c>
      <c r="B49" s="28"/>
      <c r="C49" s="29" t="s">
        <v>95</v>
      </c>
      <c r="D49" s="28"/>
      <c r="E49" s="28"/>
      <c r="F49" s="28"/>
      <c r="G49" s="29">
        <f t="shared" si="0"/>
        <v>0</v>
      </c>
    </row>
    <row r="50" spans="1:7" x14ac:dyDescent="0.45">
      <c r="A50" s="29" t="s">
        <v>110</v>
      </c>
      <c r="B50" s="28"/>
      <c r="C50" s="29" t="s">
        <v>96</v>
      </c>
      <c r="D50" s="28"/>
      <c r="E50" s="28"/>
      <c r="F50" s="28"/>
      <c r="G50" s="29">
        <f t="shared" si="0"/>
        <v>0</v>
      </c>
    </row>
    <row r="51" spans="1:7" x14ac:dyDescent="0.45">
      <c r="A51" s="29" t="s">
        <v>110</v>
      </c>
      <c r="B51" s="28"/>
      <c r="C51" s="29" t="s">
        <v>97</v>
      </c>
      <c r="D51" s="28"/>
      <c r="E51" s="28"/>
      <c r="F51" s="28"/>
      <c r="G51" s="29">
        <f t="shared" si="0"/>
        <v>0</v>
      </c>
    </row>
    <row r="52" spans="1:7" x14ac:dyDescent="0.45">
      <c r="A52" s="29" t="s">
        <v>110</v>
      </c>
      <c r="B52" s="28"/>
      <c r="C52" s="29" t="s">
        <v>98</v>
      </c>
      <c r="D52" s="28"/>
      <c r="E52" s="28"/>
      <c r="F52" s="28"/>
      <c r="G52" s="29">
        <f t="shared" si="0"/>
        <v>0</v>
      </c>
    </row>
    <row r="53" spans="1:7" x14ac:dyDescent="0.45">
      <c r="A53" s="29" t="s">
        <v>110</v>
      </c>
      <c r="B53" s="28"/>
      <c r="C53" s="29" t="s">
        <v>99</v>
      </c>
      <c r="D53" s="28"/>
      <c r="E53" s="28"/>
      <c r="F53" s="28"/>
      <c r="G53" s="29">
        <f t="shared" si="0"/>
        <v>0</v>
      </c>
    </row>
    <row r="54" spans="1:7" x14ac:dyDescent="0.45">
      <c r="A54" s="29" t="s">
        <v>110</v>
      </c>
      <c r="B54" s="28"/>
      <c r="C54" s="29" t="s">
        <v>100</v>
      </c>
      <c r="D54" s="28"/>
      <c r="E54" s="28"/>
      <c r="F54" s="28"/>
      <c r="G54" s="29">
        <f t="shared" si="0"/>
        <v>0</v>
      </c>
    </row>
    <row r="55" spans="1:7" x14ac:dyDescent="0.45">
      <c r="A55" s="29" t="s">
        <v>110</v>
      </c>
      <c r="B55" s="28"/>
      <c r="C55" s="29" t="s">
        <v>101</v>
      </c>
      <c r="D55" s="28"/>
      <c r="E55" s="28"/>
      <c r="F55" s="28"/>
      <c r="G55" s="29">
        <f t="shared" si="0"/>
        <v>0</v>
      </c>
    </row>
    <row r="56" spans="1:7" x14ac:dyDescent="0.45">
      <c r="A56" s="29" t="s">
        <v>110</v>
      </c>
      <c r="B56" s="28"/>
      <c r="C56" s="29" t="s">
        <v>102</v>
      </c>
      <c r="D56" s="28"/>
      <c r="E56" s="28"/>
      <c r="F56" s="28"/>
      <c r="G56" s="29">
        <f t="shared" si="0"/>
        <v>0</v>
      </c>
    </row>
    <row r="57" spans="1:7" x14ac:dyDescent="0.45">
      <c r="A57" s="29" t="s">
        <v>110</v>
      </c>
      <c r="B57" s="28"/>
      <c r="C57" s="29" t="s">
        <v>103</v>
      </c>
      <c r="D57" s="28"/>
      <c r="E57" s="28"/>
      <c r="F57" s="28"/>
      <c r="G57" s="29">
        <f t="shared" si="0"/>
        <v>0</v>
      </c>
    </row>
    <row r="58" spans="1:7" x14ac:dyDescent="0.45">
      <c r="A58" s="29" t="s">
        <v>110</v>
      </c>
      <c r="B58" s="28"/>
      <c r="C58" s="29" t="s">
        <v>104</v>
      </c>
      <c r="D58" s="28"/>
      <c r="E58" s="28"/>
      <c r="F58" s="28"/>
      <c r="G58" s="29">
        <f t="shared" si="0"/>
        <v>0</v>
      </c>
    </row>
    <row r="59" spans="1:7" x14ac:dyDescent="0.45">
      <c r="A59" s="29" t="s">
        <v>110</v>
      </c>
      <c r="B59" s="28"/>
      <c r="C59" s="29" t="s">
        <v>105</v>
      </c>
      <c r="D59" s="28"/>
      <c r="E59" s="28"/>
      <c r="F59" s="28"/>
      <c r="G59" s="29">
        <f t="shared" si="0"/>
        <v>0</v>
      </c>
    </row>
    <row r="60" spans="1:7" x14ac:dyDescent="0.45">
      <c r="A60" s="29" t="s">
        <v>110</v>
      </c>
      <c r="B60" s="28"/>
      <c r="C60" s="29" t="s">
        <v>106</v>
      </c>
      <c r="D60" s="28"/>
      <c r="E60" s="28"/>
      <c r="F60" s="28"/>
      <c r="G60" s="29">
        <f t="shared" si="0"/>
        <v>0</v>
      </c>
    </row>
    <row r="61" spans="1:7" x14ac:dyDescent="0.45">
      <c r="A61" s="29" t="s">
        <v>110</v>
      </c>
      <c r="B61" s="28"/>
      <c r="C61" s="29" t="s">
        <v>107</v>
      </c>
      <c r="D61" s="28"/>
      <c r="E61" s="28"/>
      <c r="F61" s="28"/>
      <c r="G61" s="29">
        <f t="shared" si="0"/>
        <v>0</v>
      </c>
    </row>
    <row r="62" spans="1:7" x14ac:dyDescent="0.45">
      <c r="A62" s="27" t="s">
        <v>111</v>
      </c>
      <c r="B62" s="26"/>
      <c r="C62" s="27" t="s">
        <v>93</v>
      </c>
      <c r="D62" s="26"/>
      <c r="E62" s="26"/>
      <c r="F62" s="26"/>
      <c r="G62" s="27">
        <f t="shared" si="0"/>
        <v>0</v>
      </c>
    </row>
    <row r="63" spans="1:7" x14ac:dyDescent="0.45">
      <c r="A63" s="29" t="s">
        <v>111</v>
      </c>
      <c r="B63" s="28"/>
      <c r="C63" s="29" t="s">
        <v>94</v>
      </c>
      <c r="D63" s="28"/>
      <c r="E63" s="28"/>
      <c r="F63" s="28"/>
      <c r="G63" s="29">
        <f t="shared" si="0"/>
        <v>0</v>
      </c>
    </row>
    <row r="64" spans="1:7" x14ac:dyDescent="0.45">
      <c r="A64" s="29" t="s">
        <v>111</v>
      </c>
      <c r="B64" s="28"/>
      <c r="C64" s="29" t="s">
        <v>95</v>
      </c>
      <c r="D64" s="28"/>
      <c r="E64" s="28"/>
      <c r="F64" s="28"/>
      <c r="G64" s="29">
        <f t="shared" si="0"/>
        <v>0</v>
      </c>
    </row>
    <row r="65" spans="1:7" x14ac:dyDescent="0.45">
      <c r="A65" s="29" t="s">
        <v>111</v>
      </c>
      <c r="B65" s="28"/>
      <c r="C65" s="29" t="s">
        <v>96</v>
      </c>
      <c r="D65" s="28"/>
      <c r="E65" s="28"/>
      <c r="F65" s="28"/>
      <c r="G65" s="29">
        <f t="shared" si="0"/>
        <v>0</v>
      </c>
    </row>
    <row r="66" spans="1:7" x14ac:dyDescent="0.45">
      <c r="A66" s="29" t="s">
        <v>111</v>
      </c>
      <c r="B66" s="28"/>
      <c r="C66" s="29" t="s">
        <v>97</v>
      </c>
      <c r="D66" s="28"/>
      <c r="E66" s="28"/>
      <c r="F66" s="28"/>
      <c r="G66" s="29">
        <f t="shared" si="0"/>
        <v>0</v>
      </c>
    </row>
    <row r="67" spans="1:7" x14ac:dyDescent="0.45">
      <c r="A67" s="29" t="s">
        <v>111</v>
      </c>
      <c r="B67" s="28"/>
      <c r="C67" s="29" t="s">
        <v>98</v>
      </c>
      <c r="D67" s="28"/>
      <c r="E67" s="28"/>
      <c r="F67" s="28"/>
      <c r="G67" s="29">
        <f t="shared" ref="G67:G130" si="1">IFERROR(F67*B67,0)</f>
        <v>0</v>
      </c>
    </row>
    <row r="68" spans="1:7" x14ac:dyDescent="0.45">
      <c r="A68" s="29" t="s">
        <v>111</v>
      </c>
      <c r="B68" s="28"/>
      <c r="C68" s="29" t="s">
        <v>99</v>
      </c>
      <c r="D68" s="28"/>
      <c r="E68" s="28"/>
      <c r="F68" s="28"/>
      <c r="G68" s="29">
        <f t="shared" si="1"/>
        <v>0</v>
      </c>
    </row>
    <row r="69" spans="1:7" x14ac:dyDescent="0.45">
      <c r="A69" s="29" t="s">
        <v>111</v>
      </c>
      <c r="B69" s="28"/>
      <c r="C69" s="29" t="s">
        <v>100</v>
      </c>
      <c r="D69" s="28"/>
      <c r="E69" s="28"/>
      <c r="F69" s="28"/>
      <c r="G69" s="29">
        <f t="shared" si="1"/>
        <v>0</v>
      </c>
    </row>
    <row r="70" spans="1:7" x14ac:dyDescent="0.45">
      <c r="A70" s="29" t="s">
        <v>111</v>
      </c>
      <c r="B70" s="28"/>
      <c r="C70" s="29" t="s">
        <v>101</v>
      </c>
      <c r="D70" s="28"/>
      <c r="E70" s="28"/>
      <c r="F70" s="28"/>
      <c r="G70" s="29">
        <f t="shared" si="1"/>
        <v>0</v>
      </c>
    </row>
    <row r="71" spans="1:7" x14ac:dyDescent="0.45">
      <c r="A71" s="29" t="s">
        <v>111</v>
      </c>
      <c r="B71" s="28"/>
      <c r="C71" s="29" t="s">
        <v>102</v>
      </c>
      <c r="D71" s="28"/>
      <c r="E71" s="28"/>
      <c r="F71" s="28"/>
      <c r="G71" s="29">
        <f t="shared" si="1"/>
        <v>0</v>
      </c>
    </row>
    <row r="72" spans="1:7" x14ac:dyDescent="0.45">
      <c r="A72" s="29" t="s">
        <v>111</v>
      </c>
      <c r="B72" s="28"/>
      <c r="C72" s="29" t="s">
        <v>103</v>
      </c>
      <c r="D72" s="28"/>
      <c r="E72" s="28"/>
      <c r="F72" s="28"/>
      <c r="G72" s="29">
        <f t="shared" si="1"/>
        <v>0</v>
      </c>
    </row>
    <row r="73" spans="1:7" x14ac:dyDescent="0.45">
      <c r="A73" s="29" t="s">
        <v>111</v>
      </c>
      <c r="B73" s="28"/>
      <c r="C73" s="29" t="s">
        <v>104</v>
      </c>
      <c r="D73" s="28"/>
      <c r="E73" s="28"/>
      <c r="F73" s="28"/>
      <c r="G73" s="29">
        <f t="shared" si="1"/>
        <v>0</v>
      </c>
    </row>
    <row r="74" spans="1:7" x14ac:dyDescent="0.45">
      <c r="A74" s="29" t="s">
        <v>111</v>
      </c>
      <c r="B74" s="28"/>
      <c r="C74" s="29" t="s">
        <v>105</v>
      </c>
      <c r="D74" s="28"/>
      <c r="E74" s="28"/>
      <c r="F74" s="28"/>
      <c r="G74" s="29">
        <f t="shared" si="1"/>
        <v>0</v>
      </c>
    </row>
    <row r="75" spans="1:7" x14ac:dyDescent="0.45">
      <c r="A75" s="29" t="s">
        <v>111</v>
      </c>
      <c r="B75" s="28"/>
      <c r="C75" s="29" t="s">
        <v>106</v>
      </c>
      <c r="D75" s="28"/>
      <c r="E75" s="28"/>
      <c r="F75" s="28"/>
      <c r="G75" s="29">
        <f t="shared" si="1"/>
        <v>0</v>
      </c>
    </row>
    <row r="76" spans="1:7" x14ac:dyDescent="0.45">
      <c r="A76" s="29" t="s">
        <v>111</v>
      </c>
      <c r="B76" s="28"/>
      <c r="C76" s="29" t="s">
        <v>107</v>
      </c>
      <c r="D76" s="28"/>
      <c r="E76" s="28"/>
      <c r="F76" s="28"/>
      <c r="G76" s="29">
        <f t="shared" si="1"/>
        <v>0</v>
      </c>
    </row>
    <row r="77" spans="1:7" x14ac:dyDescent="0.45">
      <c r="A77" s="27" t="s">
        <v>112</v>
      </c>
      <c r="B77" s="26"/>
      <c r="C77" s="27" t="s">
        <v>93</v>
      </c>
      <c r="D77" s="26"/>
      <c r="E77" s="26"/>
      <c r="F77" s="26"/>
      <c r="G77" s="27">
        <f t="shared" si="1"/>
        <v>0</v>
      </c>
    </row>
    <row r="78" spans="1:7" x14ac:dyDescent="0.45">
      <c r="A78" s="29" t="s">
        <v>112</v>
      </c>
      <c r="B78" s="28"/>
      <c r="C78" s="29" t="s">
        <v>94</v>
      </c>
      <c r="D78" s="28"/>
      <c r="E78" s="28"/>
      <c r="F78" s="28"/>
      <c r="G78" s="29">
        <f t="shared" si="1"/>
        <v>0</v>
      </c>
    </row>
    <row r="79" spans="1:7" x14ac:dyDescent="0.45">
      <c r="A79" s="29" t="s">
        <v>112</v>
      </c>
      <c r="B79" s="28"/>
      <c r="C79" s="29" t="s">
        <v>95</v>
      </c>
      <c r="D79" s="28"/>
      <c r="E79" s="28"/>
      <c r="F79" s="28"/>
      <c r="G79" s="29">
        <f t="shared" si="1"/>
        <v>0</v>
      </c>
    </row>
    <row r="80" spans="1:7" x14ac:dyDescent="0.45">
      <c r="A80" s="29" t="s">
        <v>112</v>
      </c>
      <c r="B80" s="28"/>
      <c r="C80" s="29" t="s">
        <v>96</v>
      </c>
      <c r="D80" s="28"/>
      <c r="E80" s="28"/>
      <c r="F80" s="28"/>
      <c r="G80" s="29">
        <f t="shared" si="1"/>
        <v>0</v>
      </c>
    </row>
    <row r="81" spans="1:7" x14ac:dyDescent="0.45">
      <c r="A81" s="29" t="s">
        <v>112</v>
      </c>
      <c r="B81" s="28"/>
      <c r="C81" s="29" t="s">
        <v>97</v>
      </c>
      <c r="D81" s="28"/>
      <c r="E81" s="28"/>
      <c r="F81" s="28"/>
      <c r="G81" s="29">
        <f t="shared" si="1"/>
        <v>0</v>
      </c>
    </row>
    <row r="82" spans="1:7" x14ac:dyDescent="0.45">
      <c r="A82" s="29" t="s">
        <v>112</v>
      </c>
      <c r="B82" s="28"/>
      <c r="C82" s="29" t="s">
        <v>98</v>
      </c>
      <c r="D82" s="28"/>
      <c r="E82" s="28"/>
      <c r="F82" s="28"/>
      <c r="G82" s="29">
        <f t="shared" si="1"/>
        <v>0</v>
      </c>
    </row>
    <row r="83" spans="1:7" x14ac:dyDescent="0.45">
      <c r="A83" s="29" t="s">
        <v>112</v>
      </c>
      <c r="B83" s="28"/>
      <c r="C83" s="29" t="s">
        <v>99</v>
      </c>
      <c r="D83" s="28"/>
      <c r="E83" s="28"/>
      <c r="F83" s="28"/>
      <c r="G83" s="29">
        <f t="shared" si="1"/>
        <v>0</v>
      </c>
    </row>
    <row r="84" spans="1:7" x14ac:dyDescent="0.45">
      <c r="A84" s="29" t="s">
        <v>112</v>
      </c>
      <c r="B84" s="28"/>
      <c r="C84" s="29" t="s">
        <v>100</v>
      </c>
      <c r="D84" s="28"/>
      <c r="E84" s="28"/>
      <c r="F84" s="28"/>
      <c r="G84" s="29">
        <f t="shared" si="1"/>
        <v>0</v>
      </c>
    </row>
    <row r="85" spans="1:7" x14ac:dyDescent="0.45">
      <c r="A85" s="29" t="s">
        <v>112</v>
      </c>
      <c r="B85" s="28"/>
      <c r="C85" s="29" t="s">
        <v>101</v>
      </c>
      <c r="D85" s="28"/>
      <c r="E85" s="28"/>
      <c r="F85" s="28"/>
      <c r="G85" s="29">
        <f t="shared" si="1"/>
        <v>0</v>
      </c>
    </row>
    <row r="86" spans="1:7" x14ac:dyDescent="0.45">
      <c r="A86" s="29" t="s">
        <v>112</v>
      </c>
      <c r="B86" s="28"/>
      <c r="C86" s="29" t="s">
        <v>102</v>
      </c>
      <c r="D86" s="28"/>
      <c r="E86" s="28"/>
      <c r="F86" s="28"/>
      <c r="G86" s="29">
        <f t="shared" si="1"/>
        <v>0</v>
      </c>
    </row>
    <row r="87" spans="1:7" x14ac:dyDescent="0.45">
      <c r="A87" s="29" t="s">
        <v>113</v>
      </c>
      <c r="B87" s="28"/>
      <c r="C87" s="29" t="s">
        <v>103</v>
      </c>
      <c r="D87" s="28"/>
      <c r="E87" s="28"/>
      <c r="F87" s="28"/>
      <c r="G87" s="29">
        <f t="shared" si="1"/>
        <v>0</v>
      </c>
    </row>
    <row r="88" spans="1:7" x14ac:dyDescent="0.45">
      <c r="A88" s="29" t="s">
        <v>113</v>
      </c>
      <c r="B88" s="28"/>
      <c r="C88" s="29" t="s">
        <v>104</v>
      </c>
      <c r="D88" s="28"/>
      <c r="E88" s="28"/>
      <c r="F88" s="28"/>
      <c r="G88" s="29">
        <f t="shared" si="1"/>
        <v>0</v>
      </c>
    </row>
    <row r="89" spans="1:7" x14ac:dyDescent="0.45">
      <c r="A89" s="29" t="s">
        <v>113</v>
      </c>
      <c r="B89" s="28"/>
      <c r="C89" s="29" t="s">
        <v>105</v>
      </c>
      <c r="D89" s="28"/>
      <c r="E89" s="28"/>
      <c r="F89" s="28"/>
      <c r="G89" s="29">
        <f t="shared" si="1"/>
        <v>0</v>
      </c>
    </row>
    <row r="90" spans="1:7" x14ac:dyDescent="0.45">
      <c r="A90" s="29" t="s">
        <v>113</v>
      </c>
      <c r="B90" s="28"/>
      <c r="C90" s="29" t="s">
        <v>106</v>
      </c>
      <c r="D90" s="28"/>
      <c r="E90" s="28"/>
      <c r="F90" s="28"/>
      <c r="G90" s="29">
        <f t="shared" si="1"/>
        <v>0</v>
      </c>
    </row>
    <row r="91" spans="1:7" x14ac:dyDescent="0.45">
      <c r="A91" s="29" t="s">
        <v>113</v>
      </c>
      <c r="B91" s="28"/>
      <c r="C91" s="29" t="s">
        <v>107</v>
      </c>
      <c r="D91" s="28"/>
      <c r="E91" s="28"/>
      <c r="F91" s="28"/>
      <c r="G91" s="29">
        <f t="shared" si="1"/>
        <v>0</v>
      </c>
    </row>
    <row r="92" spans="1:7" x14ac:dyDescent="0.45">
      <c r="A92" s="27" t="s">
        <v>114</v>
      </c>
      <c r="B92" s="26"/>
      <c r="C92" s="27" t="s">
        <v>93</v>
      </c>
      <c r="D92" s="26"/>
      <c r="E92" s="26"/>
      <c r="F92" s="26"/>
      <c r="G92" s="27">
        <f t="shared" si="1"/>
        <v>0</v>
      </c>
    </row>
    <row r="93" spans="1:7" x14ac:dyDescent="0.45">
      <c r="A93" s="29" t="s">
        <v>114</v>
      </c>
      <c r="B93" s="28"/>
      <c r="C93" s="29" t="s">
        <v>94</v>
      </c>
      <c r="D93" s="28"/>
      <c r="E93" s="28"/>
      <c r="F93" s="28"/>
      <c r="G93" s="29">
        <f t="shared" si="1"/>
        <v>0</v>
      </c>
    </row>
    <row r="94" spans="1:7" x14ac:dyDescent="0.45">
      <c r="A94" s="29" t="s">
        <v>114</v>
      </c>
      <c r="B94" s="28"/>
      <c r="C94" s="29" t="s">
        <v>95</v>
      </c>
      <c r="D94" s="28"/>
      <c r="E94" s="28"/>
      <c r="F94" s="28"/>
      <c r="G94" s="29">
        <f t="shared" si="1"/>
        <v>0</v>
      </c>
    </row>
    <row r="95" spans="1:7" x14ac:dyDescent="0.45">
      <c r="A95" s="29" t="s">
        <v>114</v>
      </c>
      <c r="B95" s="28"/>
      <c r="C95" s="29" t="s">
        <v>96</v>
      </c>
      <c r="D95" s="28"/>
      <c r="E95" s="28"/>
      <c r="F95" s="28"/>
      <c r="G95" s="29">
        <f t="shared" si="1"/>
        <v>0</v>
      </c>
    </row>
    <row r="96" spans="1:7" x14ac:dyDescent="0.45">
      <c r="A96" s="29" t="s">
        <v>115</v>
      </c>
      <c r="B96" s="28"/>
      <c r="C96" s="29" t="s">
        <v>97</v>
      </c>
      <c r="D96" s="28"/>
      <c r="E96" s="28"/>
      <c r="F96" s="28"/>
      <c r="G96" s="29">
        <f t="shared" si="1"/>
        <v>0</v>
      </c>
    </row>
    <row r="97" spans="1:7" x14ac:dyDescent="0.45">
      <c r="A97" s="29" t="s">
        <v>115</v>
      </c>
      <c r="B97" s="28"/>
      <c r="C97" s="29" t="s">
        <v>98</v>
      </c>
      <c r="D97" s="28"/>
      <c r="E97" s="28"/>
      <c r="F97" s="28"/>
      <c r="G97" s="29">
        <f t="shared" si="1"/>
        <v>0</v>
      </c>
    </row>
    <row r="98" spans="1:7" x14ac:dyDescent="0.45">
      <c r="A98" s="29" t="s">
        <v>115</v>
      </c>
      <c r="B98" s="28"/>
      <c r="C98" s="29" t="s">
        <v>99</v>
      </c>
      <c r="D98" s="28"/>
      <c r="E98" s="28"/>
      <c r="F98" s="28"/>
      <c r="G98" s="29">
        <f t="shared" si="1"/>
        <v>0</v>
      </c>
    </row>
    <row r="99" spans="1:7" x14ac:dyDescent="0.45">
      <c r="A99" s="29" t="s">
        <v>115</v>
      </c>
      <c r="B99" s="28"/>
      <c r="C99" s="29" t="s">
        <v>100</v>
      </c>
      <c r="D99" s="28"/>
      <c r="E99" s="28"/>
      <c r="F99" s="28"/>
      <c r="G99" s="29">
        <f t="shared" si="1"/>
        <v>0</v>
      </c>
    </row>
    <row r="100" spans="1:7" x14ac:dyDescent="0.45">
      <c r="A100" s="29" t="s">
        <v>115</v>
      </c>
      <c r="B100" s="28"/>
      <c r="C100" s="29" t="s">
        <v>101</v>
      </c>
      <c r="D100" s="28"/>
      <c r="E100" s="28"/>
      <c r="F100" s="28"/>
      <c r="G100" s="29">
        <f t="shared" si="1"/>
        <v>0</v>
      </c>
    </row>
    <row r="101" spans="1:7" x14ac:dyDescent="0.45">
      <c r="A101" s="29" t="s">
        <v>115</v>
      </c>
      <c r="B101" s="28"/>
      <c r="C101" s="29" t="s">
        <v>102</v>
      </c>
      <c r="D101" s="28"/>
      <c r="E101" s="28"/>
      <c r="F101" s="28"/>
      <c r="G101" s="29">
        <f t="shared" si="1"/>
        <v>0</v>
      </c>
    </row>
    <row r="102" spans="1:7" x14ac:dyDescent="0.45">
      <c r="A102" s="29" t="s">
        <v>115</v>
      </c>
      <c r="B102" s="28"/>
      <c r="C102" s="29" t="s">
        <v>103</v>
      </c>
      <c r="D102" s="28"/>
      <c r="E102" s="28"/>
      <c r="F102" s="28"/>
      <c r="G102" s="29">
        <f t="shared" si="1"/>
        <v>0</v>
      </c>
    </row>
    <row r="103" spans="1:7" x14ac:dyDescent="0.45">
      <c r="A103" s="29" t="s">
        <v>115</v>
      </c>
      <c r="B103" s="28"/>
      <c r="C103" s="29" t="s">
        <v>104</v>
      </c>
      <c r="D103" s="28"/>
      <c r="E103" s="28"/>
      <c r="F103" s="28"/>
      <c r="G103" s="29">
        <f t="shared" si="1"/>
        <v>0</v>
      </c>
    </row>
    <row r="104" spans="1:7" x14ac:dyDescent="0.45">
      <c r="A104" s="29" t="s">
        <v>115</v>
      </c>
      <c r="B104" s="28"/>
      <c r="C104" s="29" t="s">
        <v>105</v>
      </c>
      <c r="D104" s="28"/>
      <c r="E104" s="28"/>
      <c r="F104" s="28"/>
      <c r="G104" s="29">
        <f t="shared" si="1"/>
        <v>0</v>
      </c>
    </row>
    <row r="105" spans="1:7" x14ac:dyDescent="0.45">
      <c r="A105" s="29" t="s">
        <v>115</v>
      </c>
      <c r="B105" s="28"/>
      <c r="C105" s="29" t="s">
        <v>106</v>
      </c>
      <c r="D105" s="28"/>
      <c r="E105" s="28"/>
      <c r="F105" s="28"/>
      <c r="G105" s="29">
        <f t="shared" si="1"/>
        <v>0</v>
      </c>
    </row>
    <row r="106" spans="1:7" x14ac:dyDescent="0.45">
      <c r="A106" s="29" t="s">
        <v>115</v>
      </c>
      <c r="B106" s="28"/>
      <c r="C106" s="29" t="s">
        <v>107</v>
      </c>
      <c r="D106" s="28"/>
      <c r="E106" s="28"/>
      <c r="F106" s="28"/>
      <c r="G106" s="29">
        <f t="shared" si="1"/>
        <v>0</v>
      </c>
    </row>
    <row r="107" spans="1:7" x14ac:dyDescent="0.45">
      <c r="A107" s="27" t="s">
        <v>116</v>
      </c>
      <c r="B107" s="26"/>
      <c r="C107" s="27" t="s">
        <v>93</v>
      </c>
      <c r="D107" s="26"/>
      <c r="E107" s="26"/>
      <c r="F107" s="26"/>
      <c r="G107" s="27">
        <f t="shared" si="1"/>
        <v>0</v>
      </c>
    </row>
    <row r="108" spans="1:7" x14ac:dyDescent="0.45">
      <c r="A108" s="29" t="s">
        <v>116</v>
      </c>
      <c r="B108" s="28"/>
      <c r="C108" s="29" t="s">
        <v>94</v>
      </c>
      <c r="D108" s="28"/>
      <c r="E108" s="28"/>
      <c r="F108" s="28"/>
      <c r="G108" s="29">
        <f t="shared" si="1"/>
        <v>0</v>
      </c>
    </row>
    <row r="109" spans="1:7" x14ac:dyDescent="0.45">
      <c r="A109" s="29" t="s">
        <v>116</v>
      </c>
      <c r="B109" s="28"/>
      <c r="C109" s="29" t="s">
        <v>95</v>
      </c>
      <c r="D109" s="28"/>
      <c r="E109" s="28"/>
      <c r="F109" s="28"/>
      <c r="G109" s="29">
        <f t="shared" si="1"/>
        <v>0</v>
      </c>
    </row>
    <row r="110" spans="1:7" x14ac:dyDescent="0.45">
      <c r="A110" s="29" t="s">
        <v>116</v>
      </c>
      <c r="B110" s="28"/>
      <c r="C110" s="29" t="s">
        <v>96</v>
      </c>
      <c r="D110" s="28"/>
      <c r="E110" s="28"/>
      <c r="F110" s="28"/>
      <c r="G110" s="29">
        <f t="shared" si="1"/>
        <v>0</v>
      </c>
    </row>
    <row r="111" spans="1:7" x14ac:dyDescent="0.45">
      <c r="A111" s="29" t="s">
        <v>116</v>
      </c>
      <c r="B111" s="28"/>
      <c r="C111" s="29" t="s">
        <v>97</v>
      </c>
      <c r="D111" s="28"/>
      <c r="E111" s="28"/>
      <c r="F111" s="28"/>
      <c r="G111" s="29">
        <f t="shared" si="1"/>
        <v>0</v>
      </c>
    </row>
    <row r="112" spans="1:7" x14ac:dyDescent="0.45">
      <c r="A112" s="29" t="s">
        <v>116</v>
      </c>
      <c r="B112" s="28"/>
      <c r="C112" s="29" t="s">
        <v>98</v>
      </c>
      <c r="D112" s="28"/>
      <c r="E112" s="28"/>
      <c r="F112" s="28"/>
      <c r="G112" s="29">
        <f t="shared" si="1"/>
        <v>0</v>
      </c>
    </row>
    <row r="113" spans="1:7" x14ac:dyDescent="0.45">
      <c r="A113" s="29" t="s">
        <v>116</v>
      </c>
      <c r="B113" s="28"/>
      <c r="C113" s="29" t="s">
        <v>99</v>
      </c>
      <c r="D113" s="28"/>
      <c r="E113" s="28"/>
      <c r="F113" s="28"/>
      <c r="G113" s="29">
        <f t="shared" si="1"/>
        <v>0</v>
      </c>
    </row>
    <row r="114" spans="1:7" x14ac:dyDescent="0.45">
      <c r="A114" s="29" t="s">
        <v>116</v>
      </c>
      <c r="B114" s="28"/>
      <c r="C114" s="29" t="s">
        <v>100</v>
      </c>
      <c r="D114" s="28"/>
      <c r="E114" s="28"/>
      <c r="F114" s="28"/>
      <c r="G114" s="29">
        <f t="shared" si="1"/>
        <v>0</v>
      </c>
    </row>
    <row r="115" spans="1:7" x14ac:dyDescent="0.45">
      <c r="A115" s="29" t="s">
        <v>116</v>
      </c>
      <c r="B115" s="28"/>
      <c r="C115" s="29" t="s">
        <v>101</v>
      </c>
      <c r="D115" s="28"/>
      <c r="E115" s="28"/>
      <c r="F115" s="28"/>
      <c r="G115" s="29">
        <f t="shared" si="1"/>
        <v>0</v>
      </c>
    </row>
    <row r="116" spans="1:7" x14ac:dyDescent="0.45">
      <c r="A116" s="29" t="s">
        <v>116</v>
      </c>
      <c r="B116" s="28"/>
      <c r="C116" s="29" t="s">
        <v>102</v>
      </c>
      <c r="D116" s="28"/>
      <c r="E116" s="28"/>
      <c r="F116" s="28"/>
      <c r="G116" s="29">
        <f t="shared" si="1"/>
        <v>0</v>
      </c>
    </row>
    <row r="117" spans="1:7" x14ac:dyDescent="0.45">
      <c r="A117" s="29" t="s">
        <v>116</v>
      </c>
      <c r="B117" s="28"/>
      <c r="C117" s="29" t="s">
        <v>103</v>
      </c>
      <c r="D117" s="28"/>
      <c r="E117" s="28"/>
      <c r="F117" s="28"/>
      <c r="G117" s="29">
        <f t="shared" si="1"/>
        <v>0</v>
      </c>
    </row>
    <row r="118" spans="1:7" x14ac:dyDescent="0.45">
      <c r="A118" s="29" t="s">
        <v>116</v>
      </c>
      <c r="B118" s="28"/>
      <c r="C118" s="29" t="s">
        <v>104</v>
      </c>
      <c r="D118" s="28"/>
      <c r="E118" s="28"/>
      <c r="F118" s="28"/>
      <c r="G118" s="29">
        <f t="shared" si="1"/>
        <v>0</v>
      </c>
    </row>
    <row r="119" spans="1:7" x14ac:dyDescent="0.45">
      <c r="A119" s="29" t="s">
        <v>116</v>
      </c>
      <c r="B119" s="28"/>
      <c r="C119" s="29" t="s">
        <v>105</v>
      </c>
      <c r="D119" s="28"/>
      <c r="E119" s="28"/>
      <c r="F119" s="28"/>
      <c r="G119" s="29">
        <f t="shared" si="1"/>
        <v>0</v>
      </c>
    </row>
    <row r="120" spans="1:7" x14ac:dyDescent="0.45">
      <c r="A120" s="29" t="s">
        <v>116</v>
      </c>
      <c r="B120" s="28"/>
      <c r="C120" s="29" t="s">
        <v>106</v>
      </c>
      <c r="D120" s="28"/>
      <c r="E120" s="28"/>
      <c r="F120" s="28"/>
      <c r="G120" s="29">
        <f t="shared" si="1"/>
        <v>0</v>
      </c>
    </row>
    <row r="121" spans="1:7" x14ac:dyDescent="0.45">
      <c r="A121" s="29" t="s">
        <v>116</v>
      </c>
      <c r="B121" s="28"/>
      <c r="C121" s="29" t="s">
        <v>107</v>
      </c>
      <c r="D121" s="28"/>
      <c r="E121" s="28"/>
      <c r="F121" s="28"/>
      <c r="G121" s="29">
        <f t="shared" si="1"/>
        <v>0</v>
      </c>
    </row>
    <row r="122" spans="1:7" x14ac:dyDescent="0.45">
      <c r="A122" s="27" t="s">
        <v>117</v>
      </c>
      <c r="B122" s="26"/>
      <c r="C122" s="27" t="s">
        <v>93</v>
      </c>
      <c r="D122" s="26"/>
      <c r="E122" s="26"/>
      <c r="F122" s="26"/>
      <c r="G122" s="27">
        <f t="shared" si="1"/>
        <v>0</v>
      </c>
    </row>
    <row r="123" spans="1:7" x14ac:dyDescent="0.45">
      <c r="A123" s="29" t="s">
        <v>117</v>
      </c>
      <c r="B123" s="28"/>
      <c r="C123" s="29" t="s">
        <v>94</v>
      </c>
      <c r="D123" s="28"/>
      <c r="E123" s="28"/>
      <c r="F123" s="28"/>
      <c r="G123" s="29">
        <f t="shared" si="1"/>
        <v>0</v>
      </c>
    </row>
    <row r="124" spans="1:7" x14ac:dyDescent="0.45">
      <c r="A124" s="29" t="s">
        <v>117</v>
      </c>
      <c r="B124" s="28"/>
      <c r="C124" s="29" t="s">
        <v>95</v>
      </c>
      <c r="D124" s="28"/>
      <c r="E124" s="28"/>
      <c r="F124" s="28"/>
      <c r="G124" s="29">
        <f t="shared" si="1"/>
        <v>0</v>
      </c>
    </row>
    <row r="125" spans="1:7" x14ac:dyDescent="0.45">
      <c r="A125" s="29" t="s">
        <v>117</v>
      </c>
      <c r="B125" s="28"/>
      <c r="C125" s="29" t="s">
        <v>96</v>
      </c>
      <c r="D125" s="28"/>
      <c r="E125" s="28"/>
      <c r="F125" s="28"/>
      <c r="G125" s="29">
        <f t="shared" si="1"/>
        <v>0</v>
      </c>
    </row>
    <row r="126" spans="1:7" x14ac:dyDescent="0.45">
      <c r="A126" s="29" t="s">
        <v>117</v>
      </c>
      <c r="B126" s="28"/>
      <c r="C126" s="29" t="s">
        <v>97</v>
      </c>
      <c r="D126" s="28"/>
      <c r="E126" s="28"/>
      <c r="F126" s="28"/>
      <c r="G126" s="29">
        <f t="shared" si="1"/>
        <v>0</v>
      </c>
    </row>
    <row r="127" spans="1:7" x14ac:dyDescent="0.45">
      <c r="A127" s="29" t="s">
        <v>117</v>
      </c>
      <c r="B127" s="28"/>
      <c r="C127" s="29" t="s">
        <v>98</v>
      </c>
      <c r="D127" s="28"/>
      <c r="E127" s="28"/>
      <c r="F127" s="28"/>
      <c r="G127" s="29">
        <f t="shared" si="1"/>
        <v>0</v>
      </c>
    </row>
    <row r="128" spans="1:7" x14ac:dyDescent="0.45">
      <c r="A128" s="29" t="s">
        <v>117</v>
      </c>
      <c r="B128" s="28"/>
      <c r="C128" s="29" t="s">
        <v>99</v>
      </c>
      <c r="D128" s="28"/>
      <c r="E128" s="28"/>
      <c r="F128" s="28"/>
      <c r="G128" s="29">
        <f t="shared" si="1"/>
        <v>0</v>
      </c>
    </row>
    <row r="129" spans="1:7" x14ac:dyDescent="0.45">
      <c r="A129" s="29" t="s">
        <v>117</v>
      </c>
      <c r="B129" s="28"/>
      <c r="C129" s="29" t="s">
        <v>100</v>
      </c>
      <c r="D129" s="28"/>
      <c r="E129" s="28"/>
      <c r="F129" s="28"/>
      <c r="G129" s="29">
        <f t="shared" si="1"/>
        <v>0</v>
      </c>
    </row>
    <row r="130" spans="1:7" x14ac:dyDescent="0.45">
      <c r="A130" s="29" t="s">
        <v>117</v>
      </c>
      <c r="B130" s="28"/>
      <c r="C130" s="29" t="s">
        <v>101</v>
      </c>
      <c r="D130" s="28"/>
      <c r="E130" s="28"/>
      <c r="F130" s="28"/>
      <c r="G130" s="29">
        <f t="shared" si="1"/>
        <v>0</v>
      </c>
    </row>
    <row r="131" spans="1:7" x14ac:dyDescent="0.45">
      <c r="A131" s="29" t="s">
        <v>117</v>
      </c>
      <c r="B131" s="28"/>
      <c r="C131" s="29" t="s">
        <v>102</v>
      </c>
      <c r="D131" s="28"/>
      <c r="E131" s="28"/>
      <c r="F131" s="28"/>
      <c r="G131" s="29">
        <f t="shared" ref="G131:G181" si="2">IFERROR(F131*B131,0)</f>
        <v>0</v>
      </c>
    </row>
    <row r="132" spans="1:7" x14ac:dyDescent="0.45">
      <c r="A132" s="29" t="s">
        <v>117</v>
      </c>
      <c r="B132" s="28"/>
      <c r="C132" s="29" t="s">
        <v>103</v>
      </c>
      <c r="D132" s="28"/>
      <c r="E132" s="28"/>
      <c r="F132" s="28"/>
      <c r="G132" s="29">
        <f t="shared" si="2"/>
        <v>0</v>
      </c>
    </row>
    <row r="133" spans="1:7" x14ac:dyDescent="0.45">
      <c r="A133" s="29" t="s">
        <v>117</v>
      </c>
      <c r="B133" s="28"/>
      <c r="C133" s="29" t="s">
        <v>104</v>
      </c>
      <c r="D133" s="28"/>
      <c r="E133" s="28"/>
      <c r="F133" s="28"/>
      <c r="G133" s="29">
        <f t="shared" si="2"/>
        <v>0</v>
      </c>
    </row>
    <row r="134" spans="1:7" x14ac:dyDescent="0.45">
      <c r="A134" s="29" t="s">
        <v>117</v>
      </c>
      <c r="B134" s="28"/>
      <c r="C134" s="29" t="s">
        <v>105</v>
      </c>
      <c r="D134" s="28"/>
      <c r="E134" s="28"/>
      <c r="F134" s="28"/>
      <c r="G134" s="29">
        <f t="shared" si="2"/>
        <v>0</v>
      </c>
    </row>
    <row r="135" spans="1:7" x14ac:dyDescent="0.45">
      <c r="A135" s="29" t="s">
        <v>117</v>
      </c>
      <c r="B135" s="28"/>
      <c r="C135" s="29" t="s">
        <v>106</v>
      </c>
      <c r="D135" s="28"/>
      <c r="E135" s="28"/>
      <c r="F135" s="28"/>
      <c r="G135" s="29">
        <f t="shared" si="2"/>
        <v>0</v>
      </c>
    </row>
    <row r="136" spans="1:7" x14ac:dyDescent="0.45">
      <c r="A136" s="29" t="s">
        <v>117</v>
      </c>
      <c r="B136" s="28"/>
      <c r="C136" s="29" t="s">
        <v>107</v>
      </c>
      <c r="D136" s="28"/>
      <c r="E136" s="28"/>
      <c r="F136" s="28"/>
      <c r="G136" s="29">
        <f t="shared" si="2"/>
        <v>0</v>
      </c>
    </row>
    <row r="137" spans="1:7" x14ac:dyDescent="0.45">
      <c r="A137" s="27" t="s">
        <v>118</v>
      </c>
      <c r="B137" s="26"/>
      <c r="C137" s="27" t="s">
        <v>93</v>
      </c>
      <c r="D137" s="26"/>
      <c r="E137" s="26"/>
      <c r="F137" s="26"/>
      <c r="G137" s="27">
        <f t="shared" si="2"/>
        <v>0</v>
      </c>
    </row>
    <row r="138" spans="1:7" x14ac:dyDescent="0.45">
      <c r="A138" s="29" t="s">
        <v>118</v>
      </c>
      <c r="B138" s="28"/>
      <c r="C138" s="29" t="s">
        <v>94</v>
      </c>
      <c r="D138" s="28"/>
      <c r="E138" s="28"/>
      <c r="F138" s="28"/>
      <c r="G138" s="29">
        <f t="shared" si="2"/>
        <v>0</v>
      </c>
    </row>
    <row r="139" spans="1:7" x14ac:dyDescent="0.45">
      <c r="A139" s="29" t="s">
        <v>118</v>
      </c>
      <c r="B139" s="28"/>
      <c r="C139" s="29" t="s">
        <v>95</v>
      </c>
      <c r="D139" s="28"/>
      <c r="E139" s="28"/>
      <c r="F139" s="28"/>
      <c r="G139" s="29">
        <f t="shared" si="2"/>
        <v>0</v>
      </c>
    </row>
    <row r="140" spans="1:7" x14ac:dyDescent="0.45">
      <c r="A140" s="29" t="s">
        <v>118</v>
      </c>
      <c r="B140" s="28"/>
      <c r="C140" s="29" t="s">
        <v>96</v>
      </c>
      <c r="D140" s="28"/>
      <c r="E140" s="28"/>
      <c r="F140" s="28"/>
      <c r="G140" s="29">
        <f t="shared" si="2"/>
        <v>0</v>
      </c>
    </row>
    <row r="141" spans="1:7" x14ac:dyDescent="0.45">
      <c r="A141" s="29" t="s">
        <v>118</v>
      </c>
      <c r="B141" s="28"/>
      <c r="C141" s="29" t="s">
        <v>97</v>
      </c>
      <c r="D141" s="28"/>
      <c r="E141" s="28"/>
      <c r="F141" s="28"/>
      <c r="G141" s="29">
        <f t="shared" si="2"/>
        <v>0</v>
      </c>
    </row>
    <row r="142" spans="1:7" x14ac:dyDescent="0.45">
      <c r="A142" s="29" t="s">
        <v>118</v>
      </c>
      <c r="B142" s="28"/>
      <c r="C142" s="29" t="s">
        <v>98</v>
      </c>
      <c r="D142" s="28"/>
      <c r="E142" s="28"/>
      <c r="F142" s="28"/>
      <c r="G142" s="29">
        <f t="shared" si="2"/>
        <v>0</v>
      </c>
    </row>
    <row r="143" spans="1:7" x14ac:dyDescent="0.45">
      <c r="A143" s="29" t="s">
        <v>118</v>
      </c>
      <c r="B143" s="28"/>
      <c r="C143" s="29" t="s">
        <v>99</v>
      </c>
      <c r="D143" s="28"/>
      <c r="E143" s="28"/>
      <c r="F143" s="28"/>
      <c r="G143" s="29">
        <f t="shared" si="2"/>
        <v>0</v>
      </c>
    </row>
    <row r="144" spans="1:7" x14ac:dyDescent="0.45">
      <c r="A144" s="29" t="s">
        <v>118</v>
      </c>
      <c r="B144" s="28"/>
      <c r="C144" s="29" t="s">
        <v>100</v>
      </c>
      <c r="D144" s="28"/>
      <c r="E144" s="28"/>
      <c r="F144" s="28"/>
      <c r="G144" s="29">
        <f t="shared" si="2"/>
        <v>0</v>
      </c>
    </row>
    <row r="145" spans="1:7" x14ac:dyDescent="0.45">
      <c r="A145" s="29" t="s">
        <v>118</v>
      </c>
      <c r="B145" s="28"/>
      <c r="C145" s="29" t="s">
        <v>101</v>
      </c>
      <c r="D145" s="28"/>
      <c r="E145" s="28"/>
      <c r="F145" s="28"/>
      <c r="G145" s="29">
        <f t="shared" si="2"/>
        <v>0</v>
      </c>
    </row>
    <row r="146" spans="1:7" x14ac:dyDescent="0.45">
      <c r="A146" s="29" t="s">
        <v>118</v>
      </c>
      <c r="B146" s="28"/>
      <c r="C146" s="29" t="s">
        <v>102</v>
      </c>
      <c r="D146" s="28"/>
      <c r="E146" s="28"/>
      <c r="F146" s="28"/>
      <c r="G146" s="29">
        <f t="shared" si="2"/>
        <v>0</v>
      </c>
    </row>
    <row r="147" spans="1:7" x14ac:dyDescent="0.45">
      <c r="A147" s="29" t="s">
        <v>118</v>
      </c>
      <c r="B147" s="28"/>
      <c r="C147" s="29" t="s">
        <v>103</v>
      </c>
      <c r="D147" s="28"/>
      <c r="E147" s="28"/>
      <c r="F147" s="28"/>
      <c r="G147" s="29">
        <f t="shared" si="2"/>
        <v>0</v>
      </c>
    </row>
    <row r="148" spans="1:7" x14ac:dyDescent="0.45">
      <c r="A148" s="29" t="s">
        <v>118</v>
      </c>
      <c r="B148" s="28"/>
      <c r="C148" s="29" t="s">
        <v>104</v>
      </c>
      <c r="D148" s="28"/>
      <c r="E148" s="28"/>
      <c r="F148" s="28"/>
      <c r="G148" s="29">
        <f t="shared" si="2"/>
        <v>0</v>
      </c>
    </row>
    <row r="149" spans="1:7" x14ac:dyDescent="0.45">
      <c r="A149" s="29" t="s">
        <v>118</v>
      </c>
      <c r="B149" s="28"/>
      <c r="C149" s="29" t="s">
        <v>105</v>
      </c>
      <c r="D149" s="28"/>
      <c r="E149" s="28"/>
      <c r="F149" s="28"/>
      <c r="G149" s="29">
        <f t="shared" si="2"/>
        <v>0</v>
      </c>
    </row>
    <row r="150" spans="1:7" x14ac:dyDescent="0.45">
      <c r="A150" s="29" t="s">
        <v>118</v>
      </c>
      <c r="B150" s="28"/>
      <c r="C150" s="29" t="s">
        <v>106</v>
      </c>
      <c r="D150" s="28"/>
      <c r="E150" s="28"/>
      <c r="F150" s="28"/>
      <c r="G150" s="29">
        <f t="shared" si="2"/>
        <v>0</v>
      </c>
    </row>
    <row r="151" spans="1:7" x14ac:dyDescent="0.45">
      <c r="A151" s="29" t="s">
        <v>118</v>
      </c>
      <c r="B151" s="28"/>
      <c r="C151" s="29" t="s">
        <v>107</v>
      </c>
      <c r="D151" s="28"/>
      <c r="E151" s="28"/>
      <c r="F151" s="28"/>
      <c r="G151" s="29">
        <f t="shared" si="2"/>
        <v>0</v>
      </c>
    </row>
    <row r="152" spans="1:7" x14ac:dyDescent="0.45">
      <c r="A152" s="27" t="s">
        <v>119</v>
      </c>
      <c r="B152" s="26"/>
      <c r="C152" s="27" t="s">
        <v>93</v>
      </c>
      <c r="D152" s="26"/>
      <c r="E152" s="26"/>
      <c r="F152" s="26"/>
      <c r="G152" s="27">
        <f t="shared" si="2"/>
        <v>0</v>
      </c>
    </row>
    <row r="153" spans="1:7" x14ac:dyDescent="0.45">
      <c r="A153" s="29" t="s">
        <v>119</v>
      </c>
      <c r="B153" s="28"/>
      <c r="C153" s="29" t="s">
        <v>94</v>
      </c>
      <c r="D153" s="28"/>
      <c r="E153" s="28"/>
      <c r="F153" s="28"/>
      <c r="G153" s="29">
        <f t="shared" si="2"/>
        <v>0</v>
      </c>
    </row>
    <row r="154" spans="1:7" x14ac:dyDescent="0.45">
      <c r="A154" s="29" t="s">
        <v>119</v>
      </c>
      <c r="B154" s="28"/>
      <c r="C154" s="29" t="s">
        <v>95</v>
      </c>
      <c r="D154" s="28"/>
      <c r="E154" s="28"/>
      <c r="F154" s="28"/>
      <c r="G154" s="29">
        <f t="shared" si="2"/>
        <v>0</v>
      </c>
    </row>
    <row r="155" spans="1:7" x14ac:dyDescent="0.45">
      <c r="A155" s="29" t="s">
        <v>119</v>
      </c>
      <c r="B155" s="28"/>
      <c r="C155" s="29" t="s">
        <v>96</v>
      </c>
      <c r="D155" s="28"/>
      <c r="E155" s="28"/>
      <c r="F155" s="28"/>
      <c r="G155" s="29">
        <f t="shared" si="2"/>
        <v>0</v>
      </c>
    </row>
    <row r="156" spans="1:7" x14ac:dyDescent="0.45">
      <c r="A156" s="29" t="s">
        <v>119</v>
      </c>
      <c r="B156" s="28"/>
      <c r="C156" s="29" t="s">
        <v>97</v>
      </c>
      <c r="D156" s="28"/>
      <c r="E156" s="28"/>
      <c r="F156" s="28"/>
      <c r="G156" s="29">
        <f t="shared" si="2"/>
        <v>0</v>
      </c>
    </row>
    <row r="157" spans="1:7" x14ac:dyDescent="0.45">
      <c r="A157" s="29" t="s">
        <v>119</v>
      </c>
      <c r="B157" s="28"/>
      <c r="C157" s="29" t="s">
        <v>98</v>
      </c>
      <c r="D157" s="28"/>
      <c r="E157" s="28"/>
      <c r="F157" s="28"/>
      <c r="G157" s="29">
        <f t="shared" si="2"/>
        <v>0</v>
      </c>
    </row>
    <row r="158" spans="1:7" x14ac:dyDescent="0.45">
      <c r="A158" s="29" t="s">
        <v>119</v>
      </c>
      <c r="B158" s="28"/>
      <c r="C158" s="29" t="s">
        <v>99</v>
      </c>
      <c r="D158" s="28"/>
      <c r="E158" s="28"/>
      <c r="F158" s="28"/>
      <c r="G158" s="29">
        <f t="shared" si="2"/>
        <v>0</v>
      </c>
    </row>
    <row r="159" spans="1:7" x14ac:dyDescent="0.45">
      <c r="A159" s="29" t="s">
        <v>119</v>
      </c>
      <c r="B159" s="28"/>
      <c r="C159" s="29" t="s">
        <v>100</v>
      </c>
      <c r="D159" s="28"/>
      <c r="E159" s="28"/>
      <c r="F159" s="28"/>
      <c r="G159" s="29">
        <f t="shared" si="2"/>
        <v>0</v>
      </c>
    </row>
    <row r="160" spans="1:7" x14ac:dyDescent="0.45">
      <c r="A160" s="29" t="s">
        <v>119</v>
      </c>
      <c r="B160" s="28"/>
      <c r="C160" s="29" t="s">
        <v>101</v>
      </c>
      <c r="D160" s="28"/>
      <c r="E160" s="28"/>
      <c r="F160" s="28"/>
      <c r="G160" s="29">
        <f t="shared" si="2"/>
        <v>0</v>
      </c>
    </row>
    <row r="161" spans="1:7" x14ac:dyDescent="0.45">
      <c r="A161" s="29" t="s">
        <v>119</v>
      </c>
      <c r="B161" s="28"/>
      <c r="C161" s="29" t="s">
        <v>102</v>
      </c>
      <c r="D161" s="28"/>
      <c r="E161" s="28"/>
      <c r="F161" s="28"/>
      <c r="G161" s="29">
        <f t="shared" si="2"/>
        <v>0</v>
      </c>
    </row>
    <row r="162" spans="1:7" x14ac:dyDescent="0.45">
      <c r="A162" s="29" t="s">
        <v>119</v>
      </c>
      <c r="B162" s="28"/>
      <c r="C162" s="29" t="s">
        <v>103</v>
      </c>
      <c r="D162" s="28"/>
      <c r="E162" s="28"/>
      <c r="F162" s="28"/>
      <c r="G162" s="29">
        <f t="shared" si="2"/>
        <v>0</v>
      </c>
    </row>
    <row r="163" spans="1:7" x14ac:dyDescent="0.45">
      <c r="A163" s="29" t="s">
        <v>119</v>
      </c>
      <c r="B163" s="28"/>
      <c r="C163" s="29" t="s">
        <v>104</v>
      </c>
      <c r="D163" s="28"/>
      <c r="E163" s="28"/>
      <c r="F163" s="28"/>
      <c r="G163" s="29">
        <f t="shared" si="2"/>
        <v>0</v>
      </c>
    </row>
    <row r="164" spans="1:7" x14ac:dyDescent="0.45">
      <c r="A164" s="29" t="s">
        <v>119</v>
      </c>
      <c r="B164" s="28"/>
      <c r="C164" s="29" t="s">
        <v>105</v>
      </c>
      <c r="D164" s="28"/>
      <c r="E164" s="28"/>
      <c r="F164" s="28"/>
      <c r="G164" s="29">
        <f t="shared" si="2"/>
        <v>0</v>
      </c>
    </row>
    <row r="165" spans="1:7" x14ac:dyDescent="0.45">
      <c r="A165" s="29" t="s">
        <v>119</v>
      </c>
      <c r="B165" s="28"/>
      <c r="C165" s="29" t="s">
        <v>106</v>
      </c>
      <c r="D165" s="28"/>
      <c r="E165" s="28"/>
      <c r="F165" s="28"/>
      <c r="G165" s="29">
        <f t="shared" si="2"/>
        <v>0</v>
      </c>
    </row>
    <row r="166" spans="1:7" x14ac:dyDescent="0.45">
      <c r="A166" s="29" t="s">
        <v>119</v>
      </c>
      <c r="B166" s="28"/>
      <c r="C166" s="29" t="s">
        <v>107</v>
      </c>
      <c r="D166" s="28"/>
      <c r="E166" s="28"/>
      <c r="F166" s="28"/>
      <c r="G166" s="29">
        <f t="shared" si="2"/>
        <v>0</v>
      </c>
    </row>
    <row r="167" spans="1:7" x14ac:dyDescent="0.45">
      <c r="A167" s="27" t="s">
        <v>120</v>
      </c>
      <c r="B167" s="26"/>
      <c r="C167" s="27" t="s">
        <v>93</v>
      </c>
      <c r="D167" s="26"/>
      <c r="E167" s="26"/>
      <c r="F167" s="26"/>
      <c r="G167" s="27">
        <f t="shared" si="2"/>
        <v>0</v>
      </c>
    </row>
    <row r="168" spans="1:7" x14ac:dyDescent="0.45">
      <c r="A168" s="29" t="s">
        <v>120</v>
      </c>
      <c r="B168" s="28"/>
      <c r="C168" s="29" t="s">
        <v>94</v>
      </c>
      <c r="D168" s="28"/>
      <c r="E168" s="28"/>
      <c r="F168" s="28"/>
      <c r="G168" s="29">
        <f t="shared" si="2"/>
        <v>0</v>
      </c>
    </row>
    <row r="169" spans="1:7" x14ac:dyDescent="0.45">
      <c r="A169" s="29" t="s">
        <v>120</v>
      </c>
      <c r="B169" s="28"/>
      <c r="C169" s="29" t="s">
        <v>95</v>
      </c>
      <c r="D169" s="28"/>
      <c r="E169" s="28"/>
      <c r="F169" s="28"/>
      <c r="G169" s="29">
        <f t="shared" si="2"/>
        <v>0</v>
      </c>
    </row>
    <row r="170" spans="1:7" x14ac:dyDescent="0.45">
      <c r="A170" s="29" t="s">
        <v>121</v>
      </c>
      <c r="B170" s="28"/>
      <c r="C170" s="29" t="s">
        <v>96</v>
      </c>
      <c r="D170" s="28"/>
      <c r="E170" s="28"/>
      <c r="F170" s="28"/>
      <c r="G170" s="29">
        <f t="shared" si="2"/>
        <v>0</v>
      </c>
    </row>
    <row r="171" spans="1:7" x14ac:dyDescent="0.45">
      <c r="A171" s="29" t="s">
        <v>121</v>
      </c>
      <c r="B171" s="28"/>
      <c r="C171" s="29" t="s">
        <v>97</v>
      </c>
      <c r="D171" s="28"/>
      <c r="E171" s="28"/>
      <c r="F171" s="28"/>
      <c r="G171" s="29">
        <f t="shared" si="2"/>
        <v>0</v>
      </c>
    </row>
    <row r="172" spans="1:7" x14ac:dyDescent="0.45">
      <c r="A172" s="29" t="s">
        <v>121</v>
      </c>
      <c r="B172" s="28"/>
      <c r="C172" s="29" t="s">
        <v>98</v>
      </c>
      <c r="D172" s="28"/>
      <c r="E172" s="28"/>
      <c r="F172" s="28"/>
      <c r="G172" s="29">
        <f t="shared" si="2"/>
        <v>0</v>
      </c>
    </row>
    <row r="173" spans="1:7" x14ac:dyDescent="0.45">
      <c r="A173" s="29" t="s">
        <v>121</v>
      </c>
      <c r="B173" s="28"/>
      <c r="C173" s="29" t="s">
        <v>99</v>
      </c>
      <c r="D173" s="28"/>
      <c r="E173" s="28"/>
      <c r="F173" s="28"/>
      <c r="G173" s="29">
        <f t="shared" si="2"/>
        <v>0</v>
      </c>
    </row>
    <row r="174" spans="1:7" x14ac:dyDescent="0.45">
      <c r="A174" s="29" t="s">
        <v>121</v>
      </c>
      <c r="B174" s="28"/>
      <c r="C174" s="29" t="s">
        <v>100</v>
      </c>
      <c r="D174" s="28"/>
      <c r="E174" s="28"/>
      <c r="F174" s="28"/>
      <c r="G174" s="29">
        <f t="shared" si="2"/>
        <v>0</v>
      </c>
    </row>
    <row r="175" spans="1:7" x14ac:dyDescent="0.45">
      <c r="A175" s="29" t="s">
        <v>121</v>
      </c>
      <c r="B175" s="28"/>
      <c r="C175" s="29" t="s">
        <v>101</v>
      </c>
      <c r="D175" s="28"/>
      <c r="E175" s="28"/>
      <c r="F175" s="28"/>
      <c r="G175" s="29">
        <f t="shared" si="2"/>
        <v>0</v>
      </c>
    </row>
    <row r="176" spans="1:7" x14ac:dyDescent="0.45">
      <c r="A176" s="29" t="s">
        <v>121</v>
      </c>
      <c r="B176" s="28"/>
      <c r="C176" s="29" t="s">
        <v>102</v>
      </c>
      <c r="D176" s="28"/>
      <c r="E176" s="28"/>
      <c r="F176" s="28"/>
      <c r="G176" s="29">
        <f>IFERROR(#REF!*B176,0)</f>
        <v>0</v>
      </c>
    </row>
    <row r="177" spans="1:7" x14ac:dyDescent="0.45">
      <c r="A177" s="29" t="s">
        <v>121</v>
      </c>
      <c r="B177" s="28"/>
      <c r="C177" s="29" t="s">
        <v>103</v>
      </c>
      <c r="D177" s="28"/>
      <c r="E177" s="28"/>
      <c r="F177" s="30"/>
      <c r="G177" s="29">
        <f>IFERROR(F176*B177,0)</f>
        <v>0</v>
      </c>
    </row>
    <row r="178" spans="1:7" x14ac:dyDescent="0.45">
      <c r="A178" s="29" t="s">
        <v>121</v>
      </c>
      <c r="B178" s="28"/>
      <c r="C178" s="29" t="s">
        <v>104</v>
      </c>
      <c r="D178" s="28"/>
      <c r="E178" s="28"/>
      <c r="F178" s="28"/>
      <c r="G178" s="29">
        <f t="shared" si="2"/>
        <v>0</v>
      </c>
    </row>
    <row r="179" spans="1:7" x14ac:dyDescent="0.45">
      <c r="A179" s="29" t="s">
        <v>121</v>
      </c>
      <c r="B179" s="28"/>
      <c r="C179" s="29" t="s">
        <v>105</v>
      </c>
      <c r="D179" s="28"/>
      <c r="E179" s="28"/>
      <c r="F179" s="28"/>
      <c r="G179" s="29">
        <f t="shared" si="2"/>
        <v>0</v>
      </c>
    </row>
    <row r="180" spans="1:7" x14ac:dyDescent="0.45">
      <c r="A180" s="29" t="s">
        <v>121</v>
      </c>
      <c r="B180" s="28"/>
      <c r="C180" s="29" t="s">
        <v>106</v>
      </c>
      <c r="D180" s="28"/>
      <c r="E180" s="28"/>
      <c r="F180" s="28"/>
      <c r="G180" s="29">
        <f t="shared" si="2"/>
        <v>0</v>
      </c>
    </row>
    <row r="181" spans="1:7" x14ac:dyDescent="0.45">
      <c r="A181" s="29" t="s">
        <v>121</v>
      </c>
      <c r="B181" s="28"/>
      <c r="C181" s="29" t="s">
        <v>107</v>
      </c>
      <c r="D181" s="28"/>
      <c r="E181" s="28"/>
      <c r="F181" s="28"/>
      <c r="G181" s="29">
        <f t="shared" si="2"/>
        <v>0</v>
      </c>
    </row>
  </sheetData>
  <sheetProtection algorithmName="SHA-512" hashValue="3O8OpABNjO3/1+om8wAsU3iQbt+EfRIH+orbBA71jy8ffYCIrCKuCiJqbrvQqavT4GsX60srlPJQmgVMk1NnCg==" saltValue="8XMSIKH2AFjDFm8mxHOR7g==" spinCount="100000" sheet="1" objects="1" scenarios="1"/>
  <pageMargins left="0.7" right="0.7" top="0.75" bottom="0.75" header="0.3" footer="0.3"/>
  <pageSetup scale="69" orientation="portrait" r:id="rId1"/>
  <rowBreaks count="2" manualBreakCount="2">
    <brk id="61" max="6" man="1"/>
    <brk id="12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RESULTADOS OPERATIVOS Y SSOMA</vt:lpstr>
      <vt:lpstr>0.1 T</vt:lpstr>
      <vt:lpstr>'0.1 T'!Área_de_impresión</vt:lpstr>
      <vt:lpstr>'RESULTADOS OPERATIVOS Y SSOMA'!Área_de_impresión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Rosa Maria Delgado Gonzales</cp:lastModifiedBy>
  <dcterms:created xsi:type="dcterms:W3CDTF">2021-12-06T18:49:44Z</dcterms:created>
  <dcterms:modified xsi:type="dcterms:W3CDTF">2023-04-26T05:13:41Z</dcterms:modified>
</cp:coreProperties>
</file>